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35" windowWidth="15015" windowHeight="7650"/>
  </bookViews>
  <sheets>
    <sheet name="Khi2" sheetId="6" r:id="rId1"/>
    <sheet name="Kolmogorov" sheetId="1" r:id="rId2"/>
    <sheet name="Spearman" sheetId="2" r:id="rId3"/>
    <sheet name="Décompositions" sheetId="5" r:id="rId4"/>
  </sheets>
  <calcPr calcId="145621"/>
</workbook>
</file>

<file path=xl/calcChain.xml><?xml version="1.0" encoding="utf-8"?>
<calcChain xmlns="http://schemas.openxmlformats.org/spreadsheetml/2006/main">
  <c r="B27" i="6" l="1"/>
  <c r="C27" i="6"/>
  <c r="D27" i="6"/>
  <c r="E27" i="6"/>
  <c r="C26" i="6"/>
  <c r="D26" i="6"/>
  <c r="E26" i="6"/>
  <c r="B26" i="6"/>
  <c r="K10" i="6"/>
  <c r="K9" i="6"/>
  <c r="J10" i="6"/>
  <c r="J9" i="6"/>
  <c r="E8" i="6"/>
  <c r="D8" i="6"/>
  <c r="C8" i="6"/>
  <c r="B8" i="6"/>
  <c r="F7" i="6"/>
  <c r="F6" i="6"/>
  <c r="F5" i="5"/>
  <c r="H5" i="5"/>
  <c r="J9" i="5" s="1"/>
  <c r="I5" i="5"/>
  <c r="J5" i="5"/>
  <c r="K5" i="5"/>
  <c r="F6" i="5"/>
  <c r="H6" i="5"/>
  <c r="I6" i="5"/>
  <c r="J6" i="5"/>
  <c r="K6" i="5"/>
  <c r="B7" i="5"/>
  <c r="C7" i="5"/>
  <c r="F7" i="5" s="1"/>
  <c r="D7" i="5"/>
  <c r="E7" i="5"/>
  <c r="B9" i="5"/>
  <c r="C9" i="5"/>
  <c r="B15" i="5" s="1"/>
  <c r="D9" i="5"/>
  <c r="E9" i="5"/>
  <c r="G9" i="5"/>
  <c r="B10" i="5"/>
  <c r="C10" i="5"/>
  <c r="D10" i="5"/>
  <c r="E10" i="5"/>
  <c r="G10" i="5"/>
  <c r="B11" i="5"/>
  <c r="C11" i="5"/>
  <c r="D11" i="5"/>
  <c r="E11" i="5"/>
  <c r="G11" i="5"/>
  <c r="J11" i="5"/>
  <c r="B12" i="5"/>
  <c r="C12" i="5"/>
  <c r="D12" i="5"/>
  <c r="E12" i="5"/>
  <c r="G12" i="5"/>
  <c r="B17" i="5"/>
  <c r="B24" i="2"/>
  <c r="B25" i="2"/>
  <c r="B23" i="2"/>
  <c r="B12" i="2"/>
  <c r="E13" i="2"/>
  <c r="E14" i="2" s="1"/>
  <c r="B13" i="2"/>
  <c r="B14" i="2" s="1"/>
  <c r="C12" i="2"/>
  <c r="D12" i="2"/>
  <c r="D13" i="2" s="1"/>
  <c r="D14" i="2" s="1"/>
  <c r="E12" i="2"/>
  <c r="C11" i="2"/>
  <c r="C13" i="2" s="1"/>
  <c r="C14" i="2" s="1"/>
  <c r="D11" i="2"/>
  <c r="E11" i="2"/>
  <c r="B11" i="2"/>
  <c r="E8" i="2"/>
  <c r="D8" i="2"/>
  <c r="C8" i="2"/>
  <c r="B8" i="2"/>
  <c r="F7" i="2"/>
  <c r="F6" i="2"/>
  <c r="J8" i="1"/>
  <c r="J7" i="1"/>
  <c r="J6" i="1"/>
  <c r="E8" i="1"/>
  <c r="D8" i="1"/>
  <c r="C8" i="1"/>
  <c r="B8" i="1"/>
  <c r="F7" i="1"/>
  <c r="F6" i="1"/>
  <c r="F28" i="6" l="1"/>
  <c r="B13" i="6"/>
  <c r="C12" i="6"/>
  <c r="E13" i="6"/>
  <c r="E19" i="6" s="1"/>
  <c r="C13" i="6"/>
  <c r="C19" i="6" s="1"/>
  <c r="F8" i="6"/>
  <c r="D12" i="6" s="1"/>
  <c r="K10" i="5"/>
  <c r="J13" i="5"/>
  <c r="C16" i="5"/>
  <c r="B19" i="5" s="1"/>
  <c r="C12" i="1"/>
  <c r="E12" i="1"/>
  <c r="L6" i="1"/>
  <c r="F8" i="1"/>
  <c r="I12" i="1" s="1"/>
  <c r="D12" i="1"/>
  <c r="I7" i="1"/>
  <c r="I8" i="1"/>
  <c r="J9" i="1"/>
  <c r="F14" i="2"/>
  <c r="B17" i="2" s="1"/>
  <c r="B20" i="2" s="1"/>
  <c r="B11" i="1"/>
  <c r="I6" i="1"/>
  <c r="K6" i="1" s="1"/>
  <c r="F8" i="2"/>
  <c r="C18" i="6" l="1"/>
  <c r="C14" i="6"/>
  <c r="B19" i="6"/>
  <c r="D18" i="6"/>
  <c r="D14" i="6"/>
  <c r="D13" i="6"/>
  <c r="D19" i="6" s="1"/>
  <c r="E12" i="6"/>
  <c r="B12" i="6"/>
  <c r="C24" i="2"/>
  <c r="C25" i="2"/>
  <c r="C23" i="2"/>
  <c r="J10" i="1"/>
  <c r="K7" i="1"/>
  <c r="C11" i="1"/>
  <c r="C13" i="1" s="1"/>
  <c r="D11" i="1"/>
  <c r="D13" i="1" s="1"/>
  <c r="E11" i="1"/>
  <c r="E13" i="1" s="1"/>
  <c r="B12" i="1"/>
  <c r="F12" i="1" s="1"/>
  <c r="I13" i="1"/>
  <c r="I11" i="1"/>
  <c r="I9" i="1"/>
  <c r="I10" i="1"/>
  <c r="F12" i="6" l="1"/>
  <c r="B18" i="6"/>
  <c r="F20" i="6" s="1"/>
  <c r="B14" i="6"/>
  <c r="E14" i="6"/>
  <c r="E18" i="6"/>
  <c r="F13" i="6"/>
  <c r="B13" i="1"/>
  <c r="F13" i="1" s="1"/>
  <c r="J11" i="1"/>
  <c r="L7" i="1"/>
  <c r="K8" i="1"/>
  <c r="F11" i="1"/>
  <c r="F14" i="6" l="1"/>
  <c r="G18" i="1"/>
  <c r="G17" i="1"/>
  <c r="K9" i="1"/>
  <c r="L8" i="1"/>
  <c r="J12" i="1"/>
  <c r="J13" i="1" l="1"/>
  <c r="K10" i="1"/>
  <c r="L9" i="1"/>
  <c r="K11" i="1" l="1"/>
  <c r="L10" i="1"/>
  <c r="K12" i="1" l="1"/>
  <c r="L11" i="1"/>
  <c r="K13" i="1" l="1"/>
  <c r="L13" i="1" s="1"/>
  <c r="L15" i="1" s="1"/>
  <c r="L17" i="1" s="1"/>
  <c r="L12" i="1"/>
  <c r="H17" i="1" l="1"/>
  <c r="H18" i="1"/>
</calcChain>
</file>

<file path=xl/sharedStrings.xml><?xml version="1.0" encoding="utf-8"?>
<sst xmlns="http://schemas.openxmlformats.org/spreadsheetml/2006/main" count="120" uniqueCount="43">
  <si>
    <t>O</t>
  </si>
  <si>
    <t>E1</t>
  </si>
  <si>
    <t>E2</t>
  </si>
  <si>
    <t>E3</t>
  </si>
  <si>
    <t>E4</t>
  </si>
  <si>
    <t>Total</t>
  </si>
  <si>
    <t>P1</t>
  </si>
  <si>
    <t>P2</t>
  </si>
  <si>
    <t>C</t>
  </si>
  <si>
    <t>OCC</t>
  </si>
  <si>
    <t>CCC</t>
  </si>
  <si>
    <t>|Ecarts|</t>
  </si>
  <si>
    <t>Max</t>
  </si>
  <si>
    <t>K calc</t>
  </si>
  <si>
    <t>K th</t>
  </si>
  <si>
    <t>Décision</t>
  </si>
  <si>
    <t>Di</t>
  </si>
  <si>
    <t>Di²</t>
  </si>
  <si>
    <r>
      <rPr>
        <b/>
        <sz val="11"/>
        <color theme="1"/>
        <rFont val="Symbol"/>
        <family val="1"/>
        <charset val="2"/>
      </rPr>
      <t>S</t>
    </r>
    <r>
      <rPr>
        <b/>
        <sz val="11"/>
        <color theme="1"/>
        <rFont val="Calibri"/>
        <family val="2"/>
        <scheme val="minor"/>
      </rPr>
      <t>Di²</t>
    </r>
  </si>
  <si>
    <t>Rs=</t>
  </si>
  <si>
    <t xml:space="preserve"> =&gt; Test de Student</t>
  </si>
  <si>
    <t>H0</t>
  </si>
  <si>
    <t>H1</t>
  </si>
  <si>
    <t>Rs=0 =&gt; Choix commercial différent des enseignes</t>
  </si>
  <si>
    <t>Rs=1 =&gt; Commercialisation similaire des 2 produits par ces 4 enseignes</t>
  </si>
  <si>
    <t>t calc</t>
  </si>
  <si>
    <t>t th</t>
  </si>
  <si>
    <t>Moyennes</t>
  </si>
  <si>
    <t>Variances</t>
  </si>
  <si>
    <t>Population</t>
  </si>
  <si>
    <t>Var INTER</t>
  </si>
  <si>
    <t>Var INTRA</t>
  </si>
  <si>
    <t>Khi2 Calc</t>
  </si>
  <si>
    <t>R=</t>
  </si>
  <si>
    <t>Sommes carrés</t>
  </si>
  <si>
    <t>Totale</t>
  </si>
  <si>
    <t>Nombres</t>
  </si>
  <si>
    <t>Khi2 calc</t>
  </si>
  <si>
    <t>Khi2 th</t>
  </si>
  <si>
    <t>Base: données de la première partie de l'exercice.</t>
  </si>
  <si>
    <t>O -Observations</t>
  </si>
  <si>
    <t>C - Effectifs théoriques</t>
  </si>
  <si>
    <t>Contributions au Khi2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</si>
</sst>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Symbol"/>
      <family val="1"/>
      <charset val="2"/>
    </font>
    <font>
      <b/>
      <sz val="14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2" borderId="1" xfId="0" applyFill="1" applyBorder="1"/>
    <xf numFmtId="2" fontId="0" fillId="2" borderId="1" xfId="0" applyNumberFormat="1" applyFill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/>
    <xf numFmtId="2" fontId="0" fillId="0" borderId="1" xfId="0" applyNumberFormat="1" applyBorder="1" applyAlignment="1">
      <alignment horizontal="center"/>
    </xf>
    <xf numFmtId="164" fontId="0" fillId="0" borderId="1" xfId="0" applyNumberFormat="1" applyBorder="1"/>
    <xf numFmtId="9" fontId="0" fillId="0" borderId="0" xfId="0" applyNumberFormat="1"/>
    <xf numFmtId="0" fontId="0" fillId="0" borderId="1" xfId="0" applyFill="1" applyBorder="1"/>
    <xf numFmtId="0" fontId="1" fillId="2" borderId="1" xfId="0" applyFont="1" applyFill="1" applyBorder="1"/>
    <xf numFmtId="0" fontId="1" fillId="0" borderId="0" xfId="0" applyFont="1"/>
    <xf numFmtId="164" fontId="1" fillId="0" borderId="1" xfId="0" applyNumberFormat="1" applyFont="1" applyBorder="1"/>
    <xf numFmtId="0" fontId="1" fillId="0" borderId="2" xfId="0" applyFont="1" applyBorder="1"/>
    <xf numFmtId="0" fontId="1" fillId="0" borderId="3" xfId="0" applyFont="1" applyBorder="1"/>
    <xf numFmtId="10" fontId="0" fillId="3" borderId="0" xfId="0" applyNumberFormat="1" applyFill="1"/>
    <xf numFmtId="0" fontId="0" fillId="0" borderId="4" xfId="0" applyBorder="1"/>
    <xf numFmtId="0" fontId="1" fillId="4" borderId="1" xfId="0" applyFont="1" applyFill="1" applyBorder="1"/>
    <xf numFmtId="0" fontId="0" fillId="0" borderId="5" xfId="0" applyBorder="1"/>
    <xf numFmtId="0" fontId="1" fillId="2" borderId="1" xfId="0" applyFont="1" applyFill="1" applyBorder="1" applyAlignment="1">
      <alignment horizontal="center"/>
    </xf>
    <xf numFmtId="9" fontId="0" fillId="0" borderId="1" xfId="0" applyNumberFormat="1" applyBorder="1"/>
    <xf numFmtId="0" fontId="1" fillId="0" borderId="6" xfId="0" applyFont="1" applyBorder="1"/>
    <xf numFmtId="0" fontId="3" fillId="2" borderId="0" xfId="0" applyFont="1" applyFill="1" applyAlignment="1">
      <alignment horizontal="center"/>
    </xf>
    <xf numFmtId="10" fontId="0" fillId="0" borderId="1" xfId="0" applyNumberFormat="1" applyBorder="1"/>
    <xf numFmtId="10" fontId="4" fillId="0" borderId="1" xfId="0" applyNumberFormat="1" applyFont="1" applyBorder="1"/>
    <xf numFmtId="0" fontId="1" fillId="5" borderId="1" xfId="0" applyFont="1" applyFill="1" applyBorder="1"/>
    <xf numFmtId="0" fontId="1" fillId="6" borderId="1" xfId="0" applyFont="1" applyFill="1" applyBorder="1"/>
    <xf numFmtId="0" fontId="1" fillId="7" borderId="1" xfId="0" applyFont="1" applyFill="1" applyBorder="1"/>
    <xf numFmtId="0" fontId="1" fillId="8" borderId="1" xfId="0" applyFont="1" applyFill="1" applyBorder="1"/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Spearman!$B$11:$E$11</c:f>
              <c:numCache>
                <c:formatCode>General</c:formatCode>
                <c:ptCount val="4"/>
                <c:pt idx="0">
                  <c:v>3</c:v>
                </c:pt>
                <c:pt idx="1">
                  <c:v>4</c:v>
                </c:pt>
                <c:pt idx="2">
                  <c:v>1</c:v>
                </c:pt>
                <c:pt idx="3">
                  <c:v>2</c:v>
                </c:pt>
              </c:numCache>
            </c:numRef>
          </c:xVal>
          <c:yVal>
            <c:numRef>
              <c:f>Spearman!$B$12:$E$12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512000"/>
        <c:axId val="90544384"/>
      </c:scatterChart>
      <c:valAx>
        <c:axId val="9051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0544384"/>
        <c:crosses val="autoZero"/>
        <c:crossBetween val="midCat"/>
      </c:valAx>
      <c:valAx>
        <c:axId val="905443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051200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510887</xdr:colOff>
      <xdr:row>1</xdr:row>
      <xdr:rowOff>17318</xdr:rowOff>
    </xdr:from>
    <xdr:to>
      <xdr:col>10</xdr:col>
      <xdr:colOff>623454</xdr:colOff>
      <xdr:row>11</xdr:row>
      <xdr:rowOff>181842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8"/>
  <sheetViews>
    <sheetView tabSelected="1" workbookViewId="0">
      <selection activeCell="K22" sqref="K22"/>
    </sheetView>
  </sheetViews>
  <sheetFormatPr baseColWidth="10" defaultRowHeight="15" x14ac:dyDescent="0.25"/>
  <cols>
    <col min="1" max="1" width="21.42578125" bestFit="1" customWidth="1"/>
  </cols>
  <sheetData>
    <row r="2" spans="1:11" ht="18.75" x14ac:dyDescent="0.3">
      <c r="A2" s="24" t="s">
        <v>39</v>
      </c>
      <c r="B2" s="24"/>
      <c r="C2" s="24"/>
      <c r="D2" s="24"/>
      <c r="E2" s="24"/>
      <c r="F2" s="24"/>
    </row>
    <row r="5" spans="1:11" x14ac:dyDescent="0.25">
      <c r="A5" s="30" t="s">
        <v>40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</row>
    <row r="6" spans="1:11" x14ac:dyDescent="0.25">
      <c r="A6" s="1" t="s">
        <v>6</v>
      </c>
      <c r="B6" s="1">
        <v>12</v>
      </c>
      <c r="C6" s="1">
        <v>8</v>
      </c>
      <c r="D6" s="1">
        <v>28</v>
      </c>
      <c r="E6" s="1">
        <v>20</v>
      </c>
      <c r="F6" s="2">
        <f>SUM(B6:E6)</f>
        <v>68</v>
      </c>
    </row>
    <row r="7" spans="1:11" x14ac:dyDescent="0.25">
      <c r="A7" s="1" t="s">
        <v>7</v>
      </c>
      <c r="B7" s="1">
        <v>8</v>
      </c>
      <c r="C7" s="1">
        <v>14</v>
      </c>
      <c r="D7" s="1">
        <v>16</v>
      </c>
      <c r="E7" s="1">
        <v>5</v>
      </c>
      <c r="F7" s="2">
        <f>SUM(B7:E7)</f>
        <v>43</v>
      </c>
    </row>
    <row r="8" spans="1:11" x14ac:dyDescent="0.25">
      <c r="A8" s="1" t="s">
        <v>5</v>
      </c>
      <c r="B8" s="2">
        <f>SUM(B6:B7)</f>
        <v>20</v>
      </c>
      <c r="C8" s="2">
        <f>SUM(C6:C7)</f>
        <v>22</v>
      </c>
      <c r="D8" s="2">
        <f>SUM(D6:D7)</f>
        <v>44</v>
      </c>
      <c r="E8" s="2">
        <f>SUM(E6:E7)</f>
        <v>25</v>
      </c>
      <c r="F8" s="2">
        <f>SUM(B8:E8)</f>
        <v>111</v>
      </c>
      <c r="I8" s="1"/>
      <c r="J8" s="1" t="s">
        <v>38</v>
      </c>
      <c r="K8" s="31" t="s">
        <v>15</v>
      </c>
    </row>
    <row r="9" spans="1:11" x14ac:dyDescent="0.25">
      <c r="I9" s="22">
        <v>0.05</v>
      </c>
      <c r="J9" s="1">
        <f>CHIINV(I9,3)</f>
        <v>7.8147279032511792</v>
      </c>
      <c r="K9" s="5" t="str">
        <f>IF($F$20&gt;J9,"H1","H0")</f>
        <v>H1</v>
      </c>
    </row>
    <row r="10" spans="1:11" x14ac:dyDescent="0.25">
      <c r="I10" s="22">
        <v>0.01</v>
      </c>
      <c r="J10" s="1">
        <f>CHIINV(I10,3)</f>
        <v>11.344866730144371</v>
      </c>
      <c r="K10" s="5" t="str">
        <f>IF($F$20&gt;J10,"H1","H0")</f>
        <v>H0</v>
      </c>
    </row>
    <row r="11" spans="1:11" x14ac:dyDescent="0.25">
      <c r="A11" s="29" t="s">
        <v>41</v>
      </c>
      <c r="B11" s="1" t="s">
        <v>1</v>
      </c>
      <c r="C11" s="1" t="s">
        <v>2</v>
      </c>
      <c r="D11" s="1" t="s">
        <v>3</v>
      </c>
      <c r="E11" s="1" t="s">
        <v>4</v>
      </c>
      <c r="F11" s="1" t="s">
        <v>5</v>
      </c>
    </row>
    <row r="12" spans="1:11" x14ac:dyDescent="0.25">
      <c r="A12" s="1" t="s">
        <v>6</v>
      </c>
      <c r="B12" s="7">
        <f>B$8*$F6/$F$8</f>
        <v>12.252252252252251</v>
      </c>
      <c r="C12" s="7">
        <f>C$8*$F6/$F$8</f>
        <v>13.477477477477477</v>
      </c>
      <c r="D12" s="7">
        <f>D$8*$F6/$F$8</f>
        <v>26.954954954954953</v>
      </c>
      <c r="E12" s="7">
        <f>E$8*$F6/$F$8</f>
        <v>15.315315315315315</v>
      </c>
      <c r="F12" s="2">
        <f>SUM(B12:E12)</f>
        <v>68</v>
      </c>
    </row>
    <row r="13" spans="1:11" x14ac:dyDescent="0.25">
      <c r="A13" s="1" t="s">
        <v>7</v>
      </c>
      <c r="B13" s="7">
        <f>B$8*$F7/$F$8</f>
        <v>7.7477477477477477</v>
      </c>
      <c r="C13" s="7">
        <f>C$8*$F7/$F$8</f>
        <v>8.5225225225225234</v>
      </c>
      <c r="D13" s="7">
        <f>D$8*$F7/$F$8</f>
        <v>17.045045045045047</v>
      </c>
      <c r="E13" s="7">
        <f>E$8*$F7/$F$8</f>
        <v>9.6846846846846848</v>
      </c>
      <c r="F13" s="2">
        <f>SUM(B13:E13)</f>
        <v>43</v>
      </c>
    </row>
    <row r="14" spans="1:11" x14ac:dyDescent="0.25">
      <c r="A14" s="1" t="s">
        <v>5</v>
      </c>
      <c r="B14" s="2">
        <f>SUM(B12:B13)</f>
        <v>20</v>
      </c>
      <c r="C14" s="2">
        <f>SUM(C12:C13)</f>
        <v>22</v>
      </c>
      <c r="D14" s="2">
        <f>SUM(D12:D13)</f>
        <v>44</v>
      </c>
      <c r="E14" s="2">
        <f>SUM(E12:E13)</f>
        <v>25</v>
      </c>
      <c r="F14" s="2">
        <f>SUM(B14:E14)</f>
        <v>111</v>
      </c>
    </row>
    <row r="17" spans="1:6" x14ac:dyDescent="0.25">
      <c r="A17" s="28" t="s">
        <v>32</v>
      </c>
      <c r="B17" s="1" t="s">
        <v>1</v>
      </c>
      <c r="C17" s="1" t="s">
        <v>2</v>
      </c>
      <c r="D17" s="1" t="s">
        <v>3</v>
      </c>
      <c r="E17" s="1" t="s">
        <v>4</v>
      </c>
      <c r="F17" s="1" t="s">
        <v>5</v>
      </c>
    </row>
    <row r="18" spans="1:6" x14ac:dyDescent="0.25">
      <c r="A18" s="1" t="s">
        <v>6</v>
      </c>
      <c r="B18" s="7">
        <f>(B6-B12)^2/B12</f>
        <v>5.193428722840455E-3</v>
      </c>
      <c r="C18" s="7">
        <f>(C6-C12)^2/C12</f>
        <v>2.226140579081755</v>
      </c>
      <c r="D18" s="7">
        <f>(D6-D12)^2/D12</f>
        <v>4.0516452281158299E-2</v>
      </c>
      <c r="E18" s="7">
        <f>(E6-E12)^2/E12</f>
        <v>1.4329623741388449</v>
      </c>
      <c r="F18" s="2"/>
    </row>
    <row r="19" spans="1:6" x14ac:dyDescent="0.25">
      <c r="A19" s="1" t="s">
        <v>7</v>
      </c>
      <c r="B19" s="7">
        <f>(B7-B13)^2/B13</f>
        <v>8.2128640268175207E-3</v>
      </c>
      <c r="C19" s="7">
        <f>(C7-C13)^2/C13</f>
        <v>3.5204083576176584</v>
      </c>
      <c r="D19" s="7">
        <f>(D7-D13)^2/D13</f>
        <v>6.4072529188808458E-2</v>
      </c>
      <c r="E19" s="7">
        <f>(E7-E13)^2/E13</f>
        <v>2.2660800335218942</v>
      </c>
      <c r="F19" s="2"/>
    </row>
    <row r="20" spans="1:6" x14ac:dyDescent="0.25">
      <c r="A20" s="1" t="s">
        <v>5</v>
      </c>
      <c r="B20" s="2"/>
      <c r="C20" s="2"/>
      <c r="D20" s="2"/>
      <c r="E20" s="23"/>
      <c r="F20" s="14">
        <f>SUM(B18:E19)</f>
        <v>9.5635866185797784</v>
      </c>
    </row>
    <row r="21" spans="1:6" x14ac:dyDescent="0.25">
      <c r="F21" s="5" t="s">
        <v>37</v>
      </c>
    </row>
    <row r="25" spans="1:6" x14ac:dyDescent="0.25">
      <c r="A25" s="27" t="s">
        <v>42</v>
      </c>
      <c r="B25" s="1" t="s">
        <v>1</v>
      </c>
      <c r="C25" s="1" t="s">
        <v>2</v>
      </c>
      <c r="D25" s="1" t="s">
        <v>3</v>
      </c>
      <c r="E25" s="1" t="s">
        <v>4</v>
      </c>
      <c r="F25" s="1" t="s">
        <v>5</v>
      </c>
    </row>
    <row r="26" spans="1:6" x14ac:dyDescent="0.25">
      <c r="A26" s="1" t="s">
        <v>6</v>
      </c>
      <c r="B26" s="25">
        <f>B18/$F$20</f>
        <v>5.4304194963329514E-4</v>
      </c>
      <c r="C26" s="26">
        <f t="shared" ref="C26:E27" si="0">C18/$F$20</f>
        <v>0.23277256408771291</v>
      </c>
      <c r="D26" s="25">
        <f t="shared" si="0"/>
        <v>4.2365332063228718E-3</v>
      </c>
      <c r="E26" s="26">
        <f t="shared" si="0"/>
        <v>0.14983524814371829</v>
      </c>
      <c r="F26" s="2"/>
    </row>
    <row r="27" spans="1:6" x14ac:dyDescent="0.25">
      <c r="A27" s="1" t="s">
        <v>7</v>
      </c>
      <c r="B27" s="25">
        <f>B19/$F$20</f>
        <v>8.5876401337358895E-4</v>
      </c>
      <c r="C27" s="26">
        <f t="shared" si="0"/>
        <v>0.36810545018522034</v>
      </c>
      <c r="D27" s="25">
        <f t="shared" si="0"/>
        <v>6.6996339076733765E-3</v>
      </c>
      <c r="E27" s="26">
        <f t="shared" si="0"/>
        <v>0.23694876450634522</v>
      </c>
      <c r="F27" s="2"/>
    </row>
    <row r="28" spans="1:6" x14ac:dyDescent="0.25">
      <c r="A28" s="1" t="s">
        <v>5</v>
      </c>
      <c r="B28" s="2"/>
      <c r="C28" s="2"/>
      <c r="D28" s="2"/>
      <c r="E28" s="23"/>
      <c r="F28" s="14">
        <f>SUM(B26:E27)</f>
        <v>0.99999999999999978</v>
      </c>
    </row>
  </sheetData>
  <mergeCells count="1">
    <mergeCell ref="A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L18"/>
  <sheetViews>
    <sheetView zoomScale="120" zoomScaleNormal="120" workbookViewId="0">
      <selection activeCell="K19" sqref="K19"/>
    </sheetView>
  </sheetViews>
  <sheetFormatPr baseColWidth="10" defaultRowHeight="15" x14ac:dyDescent="0.25"/>
  <cols>
    <col min="1" max="1" width="5.5703125" bestFit="1" customWidth="1"/>
    <col min="2" max="6" width="6.7109375" customWidth="1"/>
    <col min="7" max="7" width="7" customWidth="1"/>
  </cols>
  <sheetData>
    <row r="5" spans="1:12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H5" s="5" t="s">
        <v>0</v>
      </c>
      <c r="I5" s="5" t="s">
        <v>8</v>
      </c>
      <c r="J5" s="5" t="s">
        <v>9</v>
      </c>
      <c r="K5" s="5" t="s">
        <v>10</v>
      </c>
      <c r="L5" s="5" t="s">
        <v>11</v>
      </c>
    </row>
    <row r="6" spans="1:12" x14ac:dyDescent="0.25">
      <c r="A6" s="1" t="s">
        <v>6</v>
      </c>
      <c r="B6" s="1">
        <v>12</v>
      </c>
      <c r="C6" s="1">
        <v>8</v>
      </c>
      <c r="D6" s="1">
        <v>28</v>
      </c>
      <c r="E6" s="1">
        <v>20</v>
      </c>
      <c r="F6" s="2">
        <f>SUM(B6:E6)</f>
        <v>68</v>
      </c>
      <c r="H6" s="1">
        <v>12</v>
      </c>
      <c r="I6" s="4">
        <f>B$8*$F6/$F$8</f>
        <v>9.9166666666666661</v>
      </c>
      <c r="J6" s="1">
        <f>H6</f>
        <v>12</v>
      </c>
      <c r="K6" s="7">
        <f>I6</f>
        <v>9.9166666666666661</v>
      </c>
      <c r="L6" s="7">
        <f>ABS(J6-K6)</f>
        <v>2.0833333333333339</v>
      </c>
    </row>
    <row r="7" spans="1:12" x14ac:dyDescent="0.25">
      <c r="A7" s="1" t="s">
        <v>7</v>
      </c>
      <c r="B7" s="1">
        <v>2</v>
      </c>
      <c r="C7" s="1">
        <v>5</v>
      </c>
      <c r="D7" s="1">
        <v>16</v>
      </c>
      <c r="E7" s="1">
        <v>5</v>
      </c>
      <c r="F7" s="2">
        <f>SUM(B7:E7)</f>
        <v>28</v>
      </c>
      <c r="H7" s="1">
        <v>8</v>
      </c>
      <c r="I7" s="4">
        <f>C$8*$F6/$F$8</f>
        <v>9.2083333333333339</v>
      </c>
      <c r="J7" s="1">
        <f>J6+H7</f>
        <v>20</v>
      </c>
      <c r="K7" s="7">
        <f>K6+I7</f>
        <v>19.125</v>
      </c>
      <c r="L7" s="7">
        <f t="shared" ref="L7:L13" si="0">ABS(J7-K7)</f>
        <v>0.875</v>
      </c>
    </row>
    <row r="8" spans="1:12" x14ac:dyDescent="0.25">
      <c r="A8" s="1" t="s">
        <v>5</v>
      </c>
      <c r="B8" s="2">
        <f>SUM(B6:B7)</f>
        <v>14</v>
      </c>
      <c r="C8" s="2">
        <f>SUM(C6:C7)</f>
        <v>13</v>
      </c>
      <c r="D8" s="2">
        <f>SUM(D6:D7)</f>
        <v>44</v>
      </c>
      <c r="E8" s="2">
        <f>SUM(E6:E7)</f>
        <v>25</v>
      </c>
      <c r="F8" s="2">
        <f>SUM(B8:E8)</f>
        <v>96</v>
      </c>
      <c r="H8" s="1">
        <v>28</v>
      </c>
      <c r="I8" s="4">
        <f>D$8*$F6/$F$8</f>
        <v>31.166666666666668</v>
      </c>
      <c r="J8" s="1">
        <f t="shared" ref="J8:J13" si="1">J7+H8</f>
        <v>48</v>
      </c>
      <c r="K8" s="7">
        <f t="shared" ref="K8:K13" si="2">K7+I8</f>
        <v>50.291666666666671</v>
      </c>
      <c r="L8" s="7">
        <f t="shared" si="0"/>
        <v>2.2916666666666714</v>
      </c>
    </row>
    <row r="9" spans="1:12" x14ac:dyDescent="0.25">
      <c r="H9" s="1">
        <v>20</v>
      </c>
      <c r="I9" s="4">
        <f>E$8*$F6/$F$8</f>
        <v>17.708333333333332</v>
      </c>
      <c r="J9" s="1">
        <f t="shared" si="1"/>
        <v>68</v>
      </c>
      <c r="K9" s="7">
        <f t="shared" si="2"/>
        <v>68</v>
      </c>
      <c r="L9" s="7">
        <f t="shared" si="0"/>
        <v>0</v>
      </c>
    </row>
    <row r="10" spans="1:12" x14ac:dyDescent="0.25">
      <c r="A10" s="1" t="s">
        <v>8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H10" s="1">
        <v>2</v>
      </c>
      <c r="I10" s="4">
        <f>B$8*$F7/$F$8</f>
        <v>4.083333333333333</v>
      </c>
      <c r="J10" s="1">
        <f t="shared" si="1"/>
        <v>70</v>
      </c>
      <c r="K10" s="7">
        <f t="shared" si="2"/>
        <v>72.083333333333329</v>
      </c>
      <c r="L10" s="7">
        <f t="shared" si="0"/>
        <v>2.0833333333333286</v>
      </c>
    </row>
    <row r="11" spans="1:12" x14ac:dyDescent="0.25">
      <c r="A11" s="1" t="s">
        <v>6</v>
      </c>
      <c r="B11" s="4">
        <f>B$8*$F6/$F$8</f>
        <v>9.9166666666666661</v>
      </c>
      <c r="C11" s="4">
        <f t="shared" ref="C11:E12" si="3">C$8*$F6/$F$8</f>
        <v>9.2083333333333339</v>
      </c>
      <c r="D11" s="4">
        <f t="shared" si="3"/>
        <v>31.166666666666668</v>
      </c>
      <c r="E11" s="4">
        <f t="shared" si="3"/>
        <v>17.708333333333332</v>
      </c>
      <c r="F11" s="2">
        <f>SUM(B11:E11)</f>
        <v>68</v>
      </c>
      <c r="H11" s="1">
        <v>5</v>
      </c>
      <c r="I11" s="4">
        <f>C$8*$F7/$F$8</f>
        <v>3.7916666666666665</v>
      </c>
      <c r="J11" s="1">
        <f t="shared" si="1"/>
        <v>75</v>
      </c>
      <c r="K11" s="7">
        <f t="shared" si="2"/>
        <v>75.875</v>
      </c>
      <c r="L11" s="7">
        <f t="shared" si="0"/>
        <v>0.875</v>
      </c>
    </row>
    <row r="12" spans="1:12" x14ac:dyDescent="0.25">
      <c r="A12" s="1" t="s">
        <v>7</v>
      </c>
      <c r="B12" s="4">
        <f>B$8*$F7/$F$8</f>
        <v>4.083333333333333</v>
      </c>
      <c r="C12" s="4">
        <f t="shared" si="3"/>
        <v>3.7916666666666665</v>
      </c>
      <c r="D12" s="4">
        <f t="shared" si="3"/>
        <v>12.833333333333334</v>
      </c>
      <c r="E12" s="4">
        <f t="shared" si="3"/>
        <v>7.291666666666667</v>
      </c>
      <c r="F12" s="2">
        <f>SUM(B12:E12)</f>
        <v>28.000000000000004</v>
      </c>
      <c r="H12" s="1">
        <v>16</v>
      </c>
      <c r="I12" s="4">
        <f>D$8*$F7/$F$8</f>
        <v>12.833333333333334</v>
      </c>
      <c r="J12" s="1">
        <f t="shared" si="1"/>
        <v>91</v>
      </c>
      <c r="K12" s="7">
        <f t="shared" si="2"/>
        <v>88.708333333333329</v>
      </c>
      <c r="L12" s="7">
        <f t="shared" si="0"/>
        <v>2.2916666666666714</v>
      </c>
    </row>
    <row r="13" spans="1:12" x14ac:dyDescent="0.25">
      <c r="A13" s="1" t="s">
        <v>5</v>
      </c>
      <c r="B13" s="2">
        <f>SUM(B11:B12)</f>
        <v>14</v>
      </c>
      <c r="C13" s="2">
        <f>SUM(C11:C12)</f>
        <v>13</v>
      </c>
      <c r="D13" s="2">
        <f>SUM(D11:D12)</f>
        <v>44</v>
      </c>
      <c r="E13" s="2">
        <f>SUM(E11:E12)</f>
        <v>25</v>
      </c>
      <c r="F13" s="2">
        <f>SUM(B13:E13)</f>
        <v>96</v>
      </c>
      <c r="H13" s="1">
        <v>5</v>
      </c>
      <c r="I13" s="4">
        <f>E$8*$F7/$F$8</f>
        <v>7.291666666666667</v>
      </c>
      <c r="J13" s="1">
        <f t="shared" si="1"/>
        <v>96</v>
      </c>
      <c r="K13" s="7">
        <f t="shared" si="2"/>
        <v>96</v>
      </c>
      <c r="L13" s="7">
        <f t="shared" si="0"/>
        <v>0</v>
      </c>
    </row>
    <row r="15" spans="1:12" x14ac:dyDescent="0.25">
      <c r="K15" s="6" t="s">
        <v>12</v>
      </c>
      <c r="L15" s="8">
        <f>MAX(L6:L13)</f>
        <v>2.2916666666666714</v>
      </c>
    </row>
    <row r="16" spans="1:12" x14ac:dyDescent="0.25">
      <c r="G16" s="1" t="s">
        <v>14</v>
      </c>
      <c r="H16" s="1" t="s">
        <v>15</v>
      </c>
    </row>
    <row r="17" spans="6:12" x14ac:dyDescent="0.25">
      <c r="F17" s="22">
        <v>0.05</v>
      </c>
      <c r="G17" s="1">
        <f>1.36/SQRT(F13)</f>
        <v>0.13880441875771346</v>
      </c>
      <c r="H17" s="1" t="str">
        <f>IF($L$17&gt;G17,"H1","H0")</f>
        <v>H0</v>
      </c>
      <c r="K17" s="1" t="s">
        <v>13</v>
      </c>
      <c r="L17" s="9">
        <f>L15/F13</f>
        <v>2.3871527777777828E-2</v>
      </c>
    </row>
    <row r="18" spans="6:12" x14ac:dyDescent="0.25">
      <c r="F18" s="22">
        <v>0.01</v>
      </c>
      <c r="G18" s="1">
        <f>1.63/SQRT(F13)</f>
        <v>0.16636117836402417</v>
      </c>
      <c r="H18" s="1" t="str">
        <f>IF($L$17&gt;G18,"H1","H0")</f>
        <v>H0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25"/>
  <sheetViews>
    <sheetView zoomScale="110" zoomScaleNormal="110" workbookViewId="0">
      <selection activeCell="C23" sqref="C23"/>
    </sheetView>
  </sheetViews>
  <sheetFormatPr baseColWidth="10" defaultRowHeight="15" x14ac:dyDescent="0.25"/>
  <sheetData>
    <row r="5" spans="1:7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</row>
    <row r="6" spans="1:7" x14ac:dyDescent="0.25">
      <c r="A6" s="1" t="s">
        <v>6</v>
      </c>
      <c r="B6" s="1">
        <v>12</v>
      </c>
      <c r="C6" s="1">
        <v>8</v>
      </c>
      <c r="D6" s="1">
        <v>28</v>
      </c>
      <c r="E6" s="1">
        <v>20</v>
      </c>
      <c r="F6" s="2">
        <f>SUM(B6:E6)</f>
        <v>68</v>
      </c>
    </row>
    <row r="7" spans="1:7" x14ac:dyDescent="0.25">
      <c r="A7" s="1" t="s">
        <v>7</v>
      </c>
      <c r="B7" s="1">
        <v>2</v>
      </c>
      <c r="C7" s="1">
        <v>5</v>
      </c>
      <c r="D7" s="1">
        <v>16</v>
      </c>
      <c r="E7" s="1">
        <v>5</v>
      </c>
      <c r="F7" s="2">
        <f>SUM(B7:E7)</f>
        <v>28</v>
      </c>
    </row>
    <row r="8" spans="1:7" x14ac:dyDescent="0.25">
      <c r="A8" s="1" t="s">
        <v>5</v>
      </c>
      <c r="B8" s="2">
        <f>SUM(B6:B7)</f>
        <v>14</v>
      </c>
      <c r="C8" s="2">
        <f>SUM(C6:C7)</f>
        <v>13</v>
      </c>
      <c r="D8" s="2">
        <f>SUM(D6:D7)</f>
        <v>44</v>
      </c>
      <c r="E8" s="2">
        <f>SUM(E6:E7)</f>
        <v>25</v>
      </c>
      <c r="F8" s="2">
        <f>SUM(B8:E8)</f>
        <v>96</v>
      </c>
    </row>
    <row r="10" spans="1:7" x14ac:dyDescent="0.25">
      <c r="A10" s="1" t="s">
        <v>0</v>
      </c>
      <c r="B10" s="1" t="s">
        <v>1</v>
      </c>
      <c r="C10" s="1" t="s">
        <v>2</v>
      </c>
      <c r="D10" s="1" t="s">
        <v>3</v>
      </c>
      <c r="E10" s="1" t="s">
        <v>4</v>
      </c>
    </row>
    <row r="11" spans="1:7" x14ac:dyDescent="0.25">
      <c r="A11" s="1" t="s">
        <v>6</v>
      </c>
      <c r="B11" s="2">
        <f>RANK(B6,$B6:$E6)</f>
        <v>3</v>
      </c>
      <c r="C11" s="2">
        <f t="shared" ref="C11:E12" si="0">RANK(C6,$B6:$E6)</f>
        <v>4</v>
      </c>
      <c r="D11" s="2">
        <f t="shared" si="0"/>
        <v>1</v>
      </c>
      <c r="E11" s="2">
        <f t="shared" si="0"/>
        <v>2</v>
      </c>
    </row>
    <row r="12" spans="1:7" x14ac:dyDescent="0.25">
      <c r="A12" s="1" t="s">
        <v>7</v>
      </c>
      <c r="B12" s="2">
        <f>RANK(B7,$B7:$E7)</f>
        <v>4</v>
      </c>
      <c r="C12" s="2">
        <f t="shared" si="0"/>
        <v>2</v>
      </c>
      <c r="D12" s="2">
        <f t="shared" si="0"/>
        <v>1</v>
      </c>
      <c r="E12" s="2">
        <f t="shared" si="0"/>
        <v>2</v>
      </c>
    </row>
    <row r="13" spans="1:7" x14ac:dyDescent="0.25">
      <c r="A13" s="11" t="s">
        <v>16</v>
      </c>
      <c r="B13" s="1">
        <f>B11-B12</f>
        <v>-1</v>
      </c>
      <c r="C13" s="1">
        <f t="shared" ref="C13:E13" si="1">C11-C12</f>
        <v>2</v>
      </c>
      <c r="D13" s="1">
        <f t="shared" si="1"/>
        <v>0</v>
      </c>
      <c r="E13" s="1">
        <f t="shared" si="1"/>
        <v>0</v>
      </c>
    </row>
    <row r="14" spans="1:7" x14ac:dyDescent="0.25">
      <c r="A14" s="11" t="s">
        <v>17</v>
      </c>
      <c r="B14" s="1">
        <f>B13^2</f>
        <v>1</v>
      </c>
      <c r="C14" s="1">
        <f t="shared" ref="C14:E14" si="2">C13^2</f>
        <v>4</v>
      </c>
      <c r="D14" s="1">
        <f t="shared" si="2"/>
        <v>0</v>
      </c>
      <c r="E14" s="1">
        <f t="shared" si="2"/>
        <v>0</v>
      </c>
      <c r="F14" s="12">
        <f>SUM(B14:E14)</f>
        <v>5</v>
      </c>
      <c r="G14" s="2" t="s">
        <v>18</v>
      </c>
    </row>
    <row r="16" spans="1:7" ht="15.75" thickBot="1" x14ac:dyDescent="0.3"/>
    <row r="17" spans="1:6" ht="15.75" thickBot="1" x14ac:dyDescent="0.3">
      <c r="A17" s="15" t="s">
        <v>19</v>
      </c>
      <c r="B17" s="16">
        <f>1-6*F14/(4*15)</f>
        <v>0.5</v>
      </c>
      <c r="C17" t="s">
        <v>20</v>
      </c>
      <c r="E17" t="s">
        <v>21</v>
      </c>
      <c r="F17" t="s">
        <v>23</v>
      </c>
    </row>
    <row r="18" spans="1:6" x14ac:dyDescent="0.25">
      <c r="E18" t="s">
        <v>22</v>
      </c>
      <c r="F18" t="s">
        <v>24</v>
      </c>
    </row>
    <row r="20" spans="1:6" x14ac:dyDescent="0.25">
      <c r="A20" s="2" t="s">
        <v>25</v>
      </c>
      <c r="B20" s="14">
        <f>B17*SQRT(2)/SQRT(1-B17^2)</f>
        <v>0.81649658092772615</v>
      </c>
    </row>
    <row r="22" spans="1:6" x14ac:dyDescent="0.25">
      <c r="B22" s="13" t="s">
        <v>26</v>
      </c>
      <c r="C22" t="s">
        <v>15</v>
      </c>
    </row>
    <row r="23" spans="1:6" x14ac:dyDescent="0.25">
      <c r="A23" s="10">
        <v>0.1</v>
      </c>
      <c r="B23" s="14">
        <f>TINV(A23,2)</f>
        <v>2.9199855803537269</v>
      </c>
      <c r="C23" s="31" t="str">
        <f>IF($B$20&gt;B23,"H1","H0")</f>
        <v>H0</v>
      </c>
    </row>
    <row r="24" spans="1:6" x14ac:dyDescent="0.25">
      <c r="A24" s="10">
        <v>0.05</v>
      </c>
      <c r="B24" s="14">
        <f t="shared" ref="B24:B25" si="3">TINV(A24,2)</f>
        <v>4.3026527297494637</v>
      </c>
      <c r="C24" s="31" t="str">
        <f t="shared" ref="C24:C25" si="4">IF($B$20&gt;B24,"H1","H0")</f>
        <v>H0</v>
      </c>
    </row>
    <row r="25" spans="1:6" x14ac:dyDescent="0.25">
      <c r="A25" s="10">
        <v>0.01</v>
      </c>
      <c r="B25" s="14">
        <f t="shared" si="3"/>
        <v>9.9248432009182928</v>
      </c>
      <c r="C25" s="31" t="str">
        <f t="shared" si="4"/>
        <v>H0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19"/>
  <sheetViews>
    <sheetView workbookViewId="0">
      <selection activeCell="H28" sqref="H28"/>
    </sheetView>
  </sheetViews>
  <sheetFormatPr baseColWidth="10" defaultRowHeight="15" x14ac:dyDescent="0.25"/>
  <cols>
    <col min="1" max="1" width="14.28515625" bestFit="1" customWidth="1"/>
    <col min="2" max="2" width="7.140625" bestFit="1" customWidth="1"/>
    <col min="3" max="3" width="6" bestFit="1" customWidth="1"/>
    <col min="4" max="4" width="5" bestFit="1" customWidth="1"/>
    <col min="5" max="5" width="6" bestFit="1" customWidth="1"/>
    <col min="11" max="11" width="14.28515625" bestFit="1" customWidth="1"/>
  </cols>
  <sheetData>
    <row r="4" spans="1:11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H4" s="1" t="s">
        <v>27</v>
      </c>
      <c r="I4" s="1" t="s">
        <v>36</v>
      </c>
      <c r="J4" s="1" t="s">
        <v>28</v>
      </c>
      <c r="K4" s="1" t="s">
        <v>34</v>
      </c>
    </row>
    <row r="5" spans="1:11" x14ac:dyDescent="0.25">
      <c r="A5" s="1" t="s">
        <v>6</v>
      </c>
      <c r="B5" s="3">
        <v>12</v>
      </c>
      <c r="C5" s="3">
        <v>8</v>
      </c>
      <c r="D5" s="3">
        <v>28</v>
      </c>
      <c r="E5" s="3">
        <v>20</v>
      </c>
      <c r="F5" s="2">
        <f>SUM(B5:E5)</f>
        <v>68</v>
      </c>
      <c r="H5" s="1">
        <f>AVERAGE(B5:E5)</f>
        <v>17</v>
      </c>
      <c r="I5" s="1">
        <f>COUNT(B5:E5)</f>
        <v>4</v>
      </c>
      <c r="J5" s="1">
        <f>VARP(B5:E5)</f>
        <v>59</v>
      </c>
      <c r="K5" s="1">
        <f>SUMSQ(B5:E5)</f>
        <v>1392</v>
      </c>
    </row>
    <row r="6" spans="1:11" x14ac:dyDescent="0.25">
      <c r="A6" s="1" t="s">
        <v>7</v>
      </c>
      <c r="B6" s="3">
        <v>2</v>
      </c>
      <c r="C6" s="3">
        <v>5</v>
      </c>
      <c r="D6" s="3">
        <v>16</v>
      </c>
      <c r="E6" s="3">
        <v>5</v>
      </c>
      <c r="F6" s="2">
        <f>SUM(B6:E6)</f>
        <v>28</v>
      </c>
      <c r="H6" s="1">
        <f>AVERAGE(B6:E6)</f>
        <v>7</v>
      </c>
      <c r="I6" s="1">
        <f>COUNT(B6:E6)</f>
        <v>4</v>
      </c>
      <c r="J6" s="1">
        <f>VARP(B6:E6)</f>
        <v>28.5</v>
      </c>
      <c r="K6" s="1">
        <f>SUMSQ(B6:E6)</f>
        <v>310</v>
      </c>
    </row>
    <row r="7" spans="1:11" x14ac:dyDescent="0.25">
      <c r="A7" s="1" t="s">
        <v>5</v>
      </c>
      <c r="B7" s="2">
        <f>SUM(B5:B6)</f>
        <v>14</v>
      </c>
      <c r="C7" s="2">
        <f>SUM(C5:C6)</f>
        <v>13</v>
      </c>
      <c r="D7" s="2">
        <f>SUM(D5:D6)</f>
        <v>44</v>
      </c>
      <c r="E7" s="2">
        <f>SUM(E5:E6)</f>
        <v>25</v>
      </c>
      <c r="F7" s="2">
        <f>SUM(B7:E7)</f>
        <v>96</v>
      </c>
    </row>
    <row r="8" spans="1:11" x14ac:dyDescent="0.25">
      <c r="G8" s="21" t="s">
        <v>29</v>
      </c>
    </row>
    <row r="9" spans="1:11" x14ac:dyDescent="0.25">
      <c r="A9" s="1" t="s">
        <v>27</v>
      </c>
      <c r="B9" s="1">
        <f>AVERAGE(B5:B6)</f>
        <v>7</v>
      </c>
      <c r="C9" s="1">
        <f>AVERAGE(C5:C6)</f>
        <v>6.5</v>
      </c>
      <c r="D9" s="1">
        <f>AVERAGE(D5:D6)</f>
        <v>22</v>
      </c>
      <c r="E9" s="1">
        <f>AVERAGE(E5:E6)</f>
        <v>12.5</v>
      </c>
      <c r="G9" s="1">
        <f>AVERAGE(B5:E6)</f>
        <v>12</v>
      </c>
      <c r="I9" t="s">
        <v>30</v>
      </c>
      <c r="J9">
        <f>VARP(H5:H6)</f>
        <v>25</v>
      </c>
    </row>
    <row r="10" spans="1:11" x14ac:dyDescent="0.25">
      <c r="A10" s="1" t="s">
        <v>36</v>
      </c>
      <c r="B10" s="1">
        <f>COUNT(B5:B6)</f>
        <v>2</v>
      </c>
      <c r="C10" s="1">
        <f>COUNT(C5:C6)</f>
        <v>2</v>
      </c>
      <c r="D10" s="1">
        <f>COUNT(D5:D6)</f>
        <v>2</v>
      </c>
      <c r="E10" s="1">
        <f>COUNT(E5:E6)</f>
        <v>2</v>
      </c>
      <c r="G10" s="20">
        <f>COUNT(B5:E6)</f>
        <v>8</v>
      </c>
      <c r="K10">
        <f>J9+J11</f>
        <v>68.75</v>
      </c>
    </row>
    <row r="11" spans="1:11" x14ac:dyDescent="0.25">
      <c r="A11" s="1" t="s">
        <v>28</v>
      </c>
      <c r="B11" s="1">
        <f>VARP(B5:B6)</f>
        <v>25</v>
      </c>
      <c r="C11" s="1">
        <f>VARP(C5:C6)</f>
        <v>2.25</v>
      </c>
      <c r="D11" s="1">
        <f>VARP(D5:D6)</f>
        <v>36</v>
      </c>
      <c r="E11" s="1">
        <f>VARP(E5:E6)</f>
        <v>56.25</v>
      </c>
      <c r="G11" s="19">
        <f>VARP(B5:E6)</f>
        <v>68.75</v>
      </c>
      <c r="H11" s="19" t="s">
        <v>35</v>
      </c>
      <c r="I11" t="s">
        <v>31</v>
      </c>
      <c r="J11">
        <f>AVERAGE(J5:J6)</f>
        <v>43.75</v>
      </c>
    </row>
    <row r="12" spans="1:11" x14ac:dyDescent="0.25">
      <c r="A12" s="1" t="s">
        <v>34</v>
      </c>
      <c r="B12" s="1">
        <f>SUMSQ(B5:B6)</f>
        <v>148</v>
      </c>
      <c r="C12" s="1">
        <f>SUMSQ(C5:C6)</f>
        <v>89</v>
      </c>
      <c r="D12" s="1">
        <f>SUMSQ(D5:D6)</f>
        <v>1040</v>
      </c>
      <c r="E12" s="1">
        <f>SUMSQ(E5:E6)</f>
        <v>425</v>
      </c>
      <c r="G12" s="18">
        <f>SUMSQ(B5:E6)</f>
        <v>1702</v>
      </c>
    </row>
    <row r="13" spans="1:11" x14ac:dyDescent="0.25">
      <c r="I13" t="s">
        <v>33</v>
      </c>
      <c r="J13" s="17">
        <f>J9/K10</f>
        <v>0.36363636363636365</v>
      </c>
    </row>
    <row r="15" spans="1:11" x14ac:dyDescent="0.25">
      <c r="A15" t="s">
        <v>30</v>
      </c>
      <c r="B15">
        <f>VARP(B9:E9)</f>
        <v>38.875</v>
      </c>
    </row>
    <row r="16" spans="1:11" x14ac:dyDescent="0.25">
      <c r="C16">
        <f>B15+B17</f>
        <v>68.75</v>
      </c>
    </row>
    <row r="17" spans="1:2" x14ac:dyDescent="0.25">
      <c r="A17" t="s">
        <v>31</v>
      </c>
      <c r="B17">
        <f>AVERAGE(B11:E11)</f>
        <v>29.875</v>
      </c>
    </row>
    <row r="19" spans="1:2" x14ac:dyDescent="0.25">
      <c r="A19" t="s">
        <v>33</v>
      </c>
      <c r="B19" s="17">
        <f>B15/C16</f>
        <v>0.56545454545454543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Khi2</vt:lpstr>
      <vt:lpstr>Kolmogorov</vt:lpstr>
      <vt:lpstr>Spearman</vt:lpstr>
      <vt:lpstr>Décompositions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</dc:creator>
  <cp:lastModifiedBy>Andruccioli Bernard</cp:lastModifiedBy>
  <dcterms:created xsi:type="dcterms:W3CDTF">2016-10-17T14:41:38Z</dcterms:created>
  <dcterms:modified xsi:type="dcterms:W3CDTF">2016-10-20T15:31:59Z</dcterms:modified>
</cp:coreProperties>
</file>