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drawings/_rels/drawing3.xml.rels" ContentType="application/vnd.openxmlformats-package.relationships+xml"/>
  <Override PartName="/xl/drawings/drawing4.xml" ContentType="application/vnd.openxmlformats-officedocument.drawing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3.xml.rels" ContentType="application/vnd.openxmlformats-package.relationships+xml"/>
  <Override PartName="/xl/worksheets/_rels/sheet6.xml.rels" ContentType="application/vnd.openxmlformats-package.relationships+xml"/>
  <Override PartName="/xl/worksheets/_rels/sheet4.xml.rels" ContentType="application/vnd.openxmlformats-package.relationship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4.xml" ContentType="application/vnd.openxmlformats-officedocument.drawingml.chart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itre" sheetId="1" state="visible" r:id="rId2"/>
    <sheet name="Principe" sheetId="2" state="visible" r:id="rId3"/>
    <sheet name="Version 1" sheetId="3" state="visible" r:id="rId4"/>
    <sheet name="Version 2" sheetId="4" state="visible" r:id="rId5"/>
    <sheet name="Tableur" sheetId="5" state="visible" r:id="rId6"/>
    <sheet name="Graphique" sheetId="6" state="visible" r:id="rId7"/>
    <sheet name="Méthodologie tests statistiques" sheetId="7" state="visible" r:id="rId8"/>
    <sheet name="Test sur r" sheetId="8" state="visible" r:id="rId9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<sst xmlns="http://schemas.openxmlformats.org/spreadsheetml/2006/main" count="85" uniqueCount="45">
  <si>
    <t xml:space="preserve">Ajustement, corrélation</t>
  </si>
  <si>
    <t xml:space="preserve">(Rappel)</t>
  </si>
  <si>
    <t xml:space="preserve">Test de Student </t>
  </si>
  <si>
    <t xml:space="preserve">Publicité</t>
  </si>
  <si>
    <t xml:space="preserve">Ventes</t>
  </si>
  <si>
    <t xml:space="preserve">Publicité (xi)</t>
  </si>
  <si>
    <t xml:space="preserve">Ventes (yi)</t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</si>
  <si>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</si>
  <si>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</si>
  <si>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²</t>
    </r>
  </si>
  <si>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²</t>
    </r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</si>
  <si>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</si>
  <si>
    <t xml:space="preserve">1ère droite</t>
  </si>
  <si>
    <t xml:space="preserve">2ème droite</t>
  </si>
  <si>
    <t xml:space="preserve">Moyennes</t>
  </si>
  <si>
    <t xml:space="preserve">Sommes</t>
  </si>
  <si>
    <t xml:space="preserve">Nombre valeurs (n)</t>
  </si>
  <si>
    <t xml:space="preserve">Coef Corrélation</t>
  </si>
  <si>
    <t xml:space="preserve">a</t>
  </si>
  <si>
    <t xml:space="preserve">b</t>
  </si>
  <si>
    <t xml:space="preserve">a'</t>
  </si>
  <si>
    <t xml:space="preserve">b'</t>
  </si>
  <si>
    <t xml:space="preserve">r </t>
  </si>
  <si>
    <t xml:space="preserve">Coef Détermination</t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</si>
  <si>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²</t>
    </r>
  </si>
  <si>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²</t>
    </r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</si>
  <si>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</si>
  <si>
    <t xml:space="preserve">Tendance</t>
  </si>
  <si>
    <t xml:space="preserve">Droite 1</t>
  </si>
  <si>
    <t xml:space="preserve">Droite 2</t>
  </si>
  <si>
    <t xml:space="preserve">DROITEREG</t>
  </si>
  <si>
    <t xml:space="preserve">COEFFICIENT.CORRELATION</t>
  </si>
  <si>
    <t xml:space="preserve">r</t>
  </si>
  <si>
    <t xml:space="preserve">COEFFICIENT.DETERMINATION</t>
  </si>
  <si>
    <t xml:space="preserve">r=</t>
  </si>
  <si>
    <t xml:space="preserve">Rappel :</t>
  </si>
  <si>
    <t xml:space="preserve">Méthodologie des tests statistiques</t>
  </si>
  <si>
    <t xml:space="preserve">n=</t>
  </si>
  <si>
    <t xml:space="preserve">Indicateur calculé (t calc)</t>
  </si>
  <si>
    <t xml:space="preserve">t calc=</t>
  </si>
  <si>
    <t xml:space="preserve">ddl : degré de liberté = n-2</t>
  </si>
  <si>
    <t xml:space="preserve">Ici ddl = 10 – 2 </t>
  </si>
  <si>
    <t xml:space="preserve">alpha</t>
  </si>
  <si>
    <t xml:space="preserve">t theo</t>
  </si>
  <si>
    <t xml:space="preserve">Décision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</si>
</sst>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40C];[RED]\-#,##0.00\ [$€-40C]"/>
    <numFmt numFmtId="166" formatCode="#,##0"/>
    <numFmt numFmtId="167" formatCode="General"/>
    <numFmt numFmtId="168" formatCode="0.00"/>
    <numFmt numFmtId="169" formatCode="0%"/>
    <numFmt numFmtId="170" formatCode="0.0000"/>
    <numFmt numFmtId="171" formatCode="0.00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Lucida Sans"/>
      <family val="2"/>
    </font>
    <font>
      <sz val="10"/>
      <name val="Lucida Sans"/>
      <family val="2"/>
    </font>
    <font>
      <b val="true"/>
      <sz val="40"/>
      <color rgb="FF800000"/>
      <name val="Arial"/>
      <family val="2"/>
    </font>
    <font>
      <i val="true"/>
      <sz val="22"/>
      <color rgb="FF800000"/>
      <name val="Arial"/>
      <family val="2"/>
    </font>
    <font>
      <b val="true"/>
      <sz val="10"/>
      <color rgb="FF330099"/>
      <name val="Arial"/>
      <family val="2"/>
    </font>
    <font>
      <b val="true"/>
      <sz val="10"/>
      <color rgb="FF800000"/>
      <name val="Arial"/>
      <family val="2"/>
    </font>
    <font>
      <sz val="9"/>
      <name val="Arial"/>
      <family val="2"/>
    </font>
    <font>
      <b val="true"/>
      <sz val="10"/>
      <name val="Arial"/>
      <family val="2"/>
    </font>
    <font>
      <b val="true"/>
      <vertAlign val="subscript"/>
      <sz val="10"/>
      <name val="Arial"/>
      <family val="2"/>
    </font>
    <font>
      <b val="true"/>
      <sz val="10"/>
      <color rgb="FF000099"/>
      <name val="Arial"/>
      <family val="2"/>
    </font>
    <font>
      <sz val="10"/>
      <name val="Symbol"/>
      <family val="1"/>
      <charset val="2"/>
    </font>
    <font>
      <sz val="10"/>
      <color rgb="FFFFFFFF"/>
      <name val="Arial"/>
      <family val="2"/>
    </font>
    <font>
      <sz val="10"/>
      <name val="Symbola"/>
      <family val="0"/>
      <charset val="1"/>
    </font>
    <font>
      <b val="true"/>
      <sz val="15"/>
      <name val="DejaVu Sans"/>
      <family val="2"/>
      <charset val="1"/>
    </font>
    <font>
      <sz val="15"/>
      <name val="DejaVu Sans"/>
      <family val="2"/>
      <charset val="1"/>
    </font>
    <font>
      <b val="true"/>
      <i val="true"/>
      <sz val="15"/>
      <name val="DejaVu Sans"/>
      <family val="2"/>
      <charset val="1"/>
    </font>
    <font>
      <b val="true"/>
      <sz val="10"/>
      <color rgb="FFC9211E"/>
      <name val="Arial"/>
      <family val="2"/>
    </font>
    <font>
      <sz val="9"/>
      <name val="DejaVu Sans"/>
      <family val="2"/>
      <charset val="1"/>
    </font>
    <font>
      <b val="true"/>
      <i val="true"/>
      <sz val="9"/>
      <name val="DejaVu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66"/>
      </patternFill>
    </fill>
    <fill>
      <patternFill patternType="solid">
        <fgColor rgb="FFFFFF99"/>
        <bgColor rgb="FFFFFF66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0" wrapText="false" indent="0" shrinkToFit="false"/>
    </xf>
    <xf numFmtId="164" fontId="5" fillId="0" borderId="0" applyFont="true" applyBorder="false" applyAlignment="true" applyProtection="false">
      <alignment horizontal="center" vertical="bottom" textRotation="90" wrapText="false" indent="0" shrinkToFit="false"/>
    </xf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Résultat" xfId="20"/>
    <cellStyle name="Résultat2" xfId="21"/>
    <cellStyle name="En-tête" xfId="22"/>
    <cellStyle name="Titre1" xfId="23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99"/>
      <rgbColor rgb="FF808000"/>
      <rgbColor rgb="FF800080"/>
      <rgbColor rgb="FF008080"/>
      <rgbColor rgb="FFB3B3B3"/>
      <rgbColor rgb="FF808080"/>
      <rgbColor rgb="FF9999FF"/>
      <rgbColor rgb="FFFF420E"/>
      <rgbColor rgb="FFFFFF66"/>
      <rgbColor rgb="FFCCFFFF"/>
      <rgbColor rgb="FF660066"/>
      <rgbColor rgb="FFFF8080"/>
      <rgbColor rgb="FF0066FF"/>
      <rgbColor rgb="FFCCCCFF"/>
      <rgbColor rgb="FF330099"/>
      <rgbColor rgb="FFFF00FF"/>
      <rgbColor rgb="FFFFD32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66FF99"/>
      <rgbColor rgb="FF99CC00"/>
      <rgbColor rgb="FFFFCC00"/>
      <rgbColor rgb="FFFF9900"/>
      <rgbColor rgb="FFFF7043"/>
      <rgbColor rgb="FF666699"/>
      <rgbColor rgb="FF969696"/>
      <rgbColor rgb="FF00458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Graphique!$A$2:$A$11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25</c:v>
                </c:pt>
              </c:numCache>
            </c:numRef>
          </c:xVal>
          <c:yVal>
            <c:numRef>
              <c:f>Graphique!$B$2:$B$11</c:f>
              <c:numCache>
                <c:formatCode>General</c:formatCode>
                <c:ptCount val="10"/>
                <c:pt idx="0">
                  <c:v>110</c:v>
                </c:pt>
                <c:pt idx="1">
                  <c:v>125</c:v>
                </c:pt>
                <c:pt idx="2">
                  <c:v>100</c:v>
                </c:pt>
                <c:pt idx="3">
                  <c:v>165</c:v>
                </c:pt>
                <c:pt idx="4">
                  <c:v>130</c:v>
                </c:pt>
                <c:pt idx="5">
                  <c:v>120</c:v>
                </c:pt>
                <c:pt idx="6">
                  <c:v>140</c:v>
                </c:pt>
                <c:pt idx="7">
                  <c:v>150</c:v>
                </c:pt>
                <c:pt idx="8">
                  <c:v>145</c:v>
                </c:pt>
                <c:pt idx="9">
                  <c:v>175</c:v>
                </c:pt>
              </c:numCache>
            </c:numRef>
          </c:y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Graphique!$A$2:$A$11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25</c:v>
                </c:pt>
              </c:numCache>
            </c:numRef>
          </c:xVal>
          <c:yVal>
            <c:numRef>
              <c:f>Graphique!$C$2:$C$11</c:f>
              <c:numCache>
                <c:formatCode>General</c:formatCode>
                <c:ptCount val="10"/>
                <c:pt idx="0">
                  <c:v>112.719242902208</c:v>
                </c:pt>
                <c:pt idx="1">
                  <c:v>116.599369085174</c:v>
                </c:pt>
                <c:pt idx="2">
                  <c:v>120.479495268139</c:v>
                </c:pt>
                <c:pt idx="3">
                  <c:v>128.239747634069</c:v>
                </c:pt>
                <c:pt idx="4">
                  <c:v>134.059936908517</c:v>
                </c:pt>
                <c:pt idx="5">
                  <c:v>139.880126182965</c:v>
                </c:pt>
                <c:pt idx="6">
                  <c:v>145.700315457413</c:v>
                </c:pt>
                <c:pt idx="7">
                  <c:v>147.640378548896</c:v>
                </c:pt>
                <c:pt idx="8">
                  <c:v>155.400630914826</c:v>
                </c:pt>
                <c:pt idx="9">
                  <c:v>159.280757097792</c:v>
                </c:pt>
              </c:numCache>
            </c:numRef>
          </c:yVal>
          <c:smooth val="0"/>
        </c:ser>
        <c:ser>
          <c:idx val="2"/>
          <c:order val="2"/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txPr>
              <a:bodyPr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0"/>
          </c:dLbls>
          <c:xVal>
            <c:numRef>
              <c:f>Graphique!$A$2:$A$11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25</c:v>
                </c:pt>
              </c:numCache>
            </c:numRef>
          </c:xVal>
          <c:yVal>
            <c:numRef>
              <c:f>Graphique!$D$2:$D$11</c:f>
              <c:numCache>
                <c:formatCode>General</c:formatCode>
                <c:ptCount val="10"/>
                <c:pt idx="0">
                  <c:v>86.8292682926829</c:v>
                </c:pt>
                <c:pt idx="1">
                  <c:v>95.0243902439025</c:v>
                </c:pt>
                <c:pt idx="2">
                  <c:v>103.219512195122</c:v>
                </c:pt>
                <c:pt idx="3">
                  <c:v>119.609756097561</c:v>
                </c:pt>
                <c:pt idx="4">
                  <c:v>131.90243902439</c:v>
                </c:pt>
                <c:pt idx="5">
                  <c:v>144.19512195122</c:v>
                </c:pt>
                <c:pt idx="6">
                  <c:v>156.487804878049</c:v>
                </c:pt>
                <c:pt idx="7">
                  <c:v>160.585365853659</c:v>
                </c:pt>
                <c:pt idx="8">
                  <c:v>176.975609756098</c:v>
                </c:pt>
                <c:pt idx="9">
                  <c:v>185.170731707317</c:v>
                </c:pt>
              </c:numCache>
            </c:numRef>
          </c:yVal>
          <c:smooth val="0"/>
        </c:ser>
        <c:axId val="36261373"/>
        <c:axId val="31767356"/>
      </c:scatterChart>
      <c:valAx>
        <c:axId val="3626137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Publicité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1767356"/>
        <c:crosses val="autoZero"/>
        <c:crossBetween val="midCat"/>
      </c:valAx>
      <c:valAx>
        <c:axId val="31767356"/>
        <c:scaling>
          <c:orientation val="minMax"/>
          <c:min val="8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Ventes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6261373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108000</xdr:colOff>
      <xdr:row>0</xdr:row>
      <xdr:rowOff>89280</xdr:rowOff>
    </xdr:from>
    <xdr:to>
      <xdr:col>10</xdr:col>
      <xdr:colOff>116280</xdr:colOff>
      <xdr:row>23</xdr:row>
      <xdr:rowOff>130680</xdr:rowOff>
    </xdr:to>
    <xdr:graphicFrame>
      <xdr:nvGraphicFramePr>
        <xdr:cNvPr id="0" name=""/>
        <xdr:cNvGraphicFramePr/>
      </xdr:nvGraphicFramePr>
      <xdr:xfrm>
        <a:off x="3359160" y="89280"/>
        <a:ext cx="4884840" cy="378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780120</xdr:colOff>
      <xdr:row>2</xdr:row>
      <xdr:rowOff>154440</xdr:rowOff>
    </xdr:from>
    <xdr:to>
      <xdr:col>11</xdr:col>
      <xdr:colOff>706320</xdr:colOff>
      <xdr:row>28</xdr:row>
      <xdr:rowOff>58320</xdr:rowOff>
    </xdr:to>
    <xdr:sp>
      <xdr:nvSpPr>
        <xdr:cNvPr id="1" name="TextShape 1"/>
        <xdr:cNvSpPr txBox="1"/>
      </xdr:nvSpPr>
      <xdr:spPr>
        <a:xfrm>
          <a:off x="780120" y="479520"/>
          <a:ext cx="8866800" cy="4130280"/>
        </a:xfrm>
        <a:prstGeom prst="rect">
          <a:avLst/>
        </a:prstGeom>
        <a:solidFill>
          <a:srgbClr val="ffccbc"/>
        </a:solidFill>
        <a:ln>
          <a:noFill/>
        </a:ln>
      </xdr:spPr>
      <xdr:txBody>
        <a:bodyPr lIns="180000" rIns="180000" tIns="180000" bIns="180000">
          <a:spAutoFit/>
        </a:bodyPr>
        <a:p>
          <a:r>
            <a:rPr b="1" lang="fr-FR" sz="1500" spc="-1" strike="noStrike">
              <a:latin typeface="DejaVu Sans"/>
            </a:rPr>
            <a:t>Méthodologie des tests statistiques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Fixer et rédiger clairement les hypothèses :</a:t>
          </a:r>
          <a:br/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	</a:t>
          </a:r>
          <a:r>
            <a:rPr b="0" lang="fr-FR" sz="1500" spc="-1" strike="noStrike">
              <a:latin typeface="DejaVu Sans"/>
            </a:rPr>
            <a:t>H0 : hypothèse nulle = &gt; r = 0 =&gt; Aucun lien entre les caractères</a:t>
          </a:r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	</a:t>
          </a:r>
          <a:r>
            <a:rPr b="0" lang="fr-FR" sz="1500" spc="-1" strike="noStrike">
              <a:latin typeface="DejaVu Sans"/>
            </a:rPr>
            <a:t>H1 : hypothèse alternative =&gt; r=1 =&gt; Lien entre les caractères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Fixer le risque d’erreur (alpha) 10 %, 5 % ou 1 %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Calcul d’un indicateur  (dit </a:t>
          </a:r>
          <a:r>
            <a:rPr b="1" i="1" lang="fr-FR" sz="1500" spc="-1" strike="noStrike">
              <a:latin typeface="DejaVu Sans"/>
            </a:rPr>
            <a:t>t calc</a:t>
          </a:r>
          <a:r>
            <a:rPr b="0" lang="fr-FR" sz="1500" spc="-1" strike="noStrike">
              <a:latin typeface="DejaVu Sans"/>
            </a:rPr>
            <a:t>)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Détermination d’un indicateur théorique (dit </a:t>
          </a:r>
          <a:r>
            <a:rPr b="1" i="1" lang="fr-FR" sz="1500" spc="-1" strike="noStrike">
              <a:latin typeface="DejaVu Sans"/>
            </a:rPr>
            <a:t>t th</a:t>
          </a:r>
          <a:r>
            <a:rPr b="0" lang="fr-FR" sz="1500" spc="-1" strike="noStrike">
              <a:latin typeface="DejaVu Sans"/>
            </a:rPr>
            <a:t>) (Utilisation de la table de Student)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Application de la Règle de Décision permettant de trancher entre H0 et H1</a:t>
          </a:r>
          <a:endParaRPr b="0" lang="fr-FR" sz="1500" spc="-1" strike="noStrike">
            <a:latin typeface="DejaVu Sans"/>
          </a:endParaRPr>
        </a:p>
        <a:p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	</a:t>
          </a:r>
          <a:r>
            <a:rPr b="0" lang="fr-FR" sz="1500" spc="-1" strike="noStrike">
              <a:latin typeface="DejaVu Sans"/>
            </a:rPr>
            <a:t>t calc &gt; t th =&gt; H1</a:t>
          </a:r>
          <a:endParaRPr b="0" lang="fr-FR" sz="1500" spc="-1" strike="noStrike">
            <a:latin typeface="DejaVu Sans"/>
          </a:endParaRPr>
        </a:p>
        <a:p>
          <a:r>
            <a:rPr b="0" lang="fr-FR" sz="1500" spc="-1" strike="noStrike">
              <a:latin typeface="DejaVu Sans"/>
            </a:rPr>
            <a:t>	</a:t>
          </a:r>
          <a:r>
            <a:rPr b="0" lang="fr-FR" sz="1500" spc="-1" strike="noStrike">
              <a:latin typeface="DejaVu Sans"/>
            </a:rPr>
            <a:t>t calc &lt; t th =&gt; H0</a:t>
          </a:r>
          <a:endParaRPr b="0" lang="fr-FR" sz="1500" spc="-1" strike="noStrike">
            <a:latin typeface="DejaVu San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</xdr:col>
      <xdr:colOff>166680</xdr:colOff>
      <xdr:row>2</xdr:row>
      <xdr:rowOff>154800</xdr:rowOff>
    </xdr:from>
    <xdr:to>
      <xdr:col>10</xdr:col>
      <xdr:colOff>781920</xdr:colOff>
      <xdr:row>21</xdr:row>
      <xdr:rowOff>129600</xdr:rowOff>
    </xdr:to>
    <xdr:sp>
      <xdr:nvSpPr>
        <xdr:cNvPr id="2" name="TextShape 1"/>
        <xdr:cNvSpPr txBox="1"/>
      </xdr:nvSpPr>
      <xdr:spPr>
        <a:xfrm>
          <a:off x="3407400" y="479880"/>
          <a:ext cx="6305040" cy="3063240"/>
        </a:xfrm>
        <a:prstGeom prst="rect">
          <a:avLst/>
        </a:prstGeom>
        <a:solidFill>
          <a:srgbClr val="ede7f6"/>
        </a:solidFill>
        <a:ln>
          <a:noFill/>
        </a:ln>
      </xdr:spPr>
      <xdr:txBody>
        <a:bodyPr lIns="180000" rIns="180000" tIns="180000" bIns="180000">
          <a:spAutoFit/>
        </a:bodyPr>
        <a:p>
          <a:r>
            <a:rPr b="0" lang="fr-FR" sz="900" spc="-1" strike="noStrike">
              <a:latin typeface="DejaVu Sans"/>
            </a:rPr>
            <a:t>Méthodologie des tests statistiques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Fixer et rédiger clairement les hypothèses :</a:t>
          </a:r>
          <a:br/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	</a:t>
          </a:r>
          <a:r>
            <a:rPr b="0" lang="fr-FR" sz="900" spc="-1" strike="noStrike">
              <a:latin typeface="DejaVu Sans"/>
            </a:rPr>
            <a:t>H0 : hypothèse nulle = &gt; r = 0 =&gt; Aucun lien entre les caractères</a:t>
          </a:r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	</a:t>
          </a:r>
          <a:r>
            <a:rPr b="0" lang="fr-FR" sz="900" spc="-1" strike="noStrike">
              <a:latin typeface="DejaVu Sans"/>
            </a:rPr>
            <a:t>H1 : hypothèse alternative =&gt; r=1 =&gt; Lien entre les caractères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Fixer le risque d’erreur (alpha) 1 %, 5 % et 10 %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Calcul d’un indicateur  (dit </a:t>
          </a:r>
          <a:r>
            <a:rPr b="1" i="1" lang="fr-FR" sz="900" spc="-1" strike="noStrike">
              <a:latin typeface="DejaVu Sans"/>
            </a:rPr>
            <a:t>t calc</a:t>
          </a:r>
          <a:r>
            <a:rPr b="0" lang="fr-FR" sz="900" spc="-1" strike="noStrike">
              <a:latin typeface="DejaVu Sans"/>
            </a:rPr>
            <a:t>)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Détermination d’un indicateur théorique (dit </a:t>
          </a:r>
          <a:r>
            <a:rPr b="1" i="1" lang="fr-FR" sz="900" spc="-1" strike="noStrike">
              <a:latin typeface="DejaVu Sans"/>
            </a:rPr>
            <a:t>t th</a:t>
          </a:r>
          <a:r>
            <a:rPr b="0" lang="fr-FR" sz="900" spc="-1" strike="noStrike">
              <a:latin typeface="DejaVu Sans"/>
            </a:rPr>
            <a:t>) (Utilisation de la table de Student)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Application de la Règle de Décision permettant de trancher entre H0 et H1</a:t>
          </a:r>
          <a:endParaRPr b="0" lang="fr-FR" sz="900" spc="-1" strike="noStrike">
            <a:latin typeface="DejaVu Sans"/>
          </a:endParaRPr>
        </a:p>
        <a:p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	</a:t>
          </a:r>
          <a:r>
            <a:rPr b="0" lang="fr-FR" sz="900" spc="-1" strike="noStrike">
              <a:latin typeface="DejaVu Sans"/>
            </a:rPr>
            <a:t>t calc &gt; t th =&gt; H1</a:t>
          </a:r>
          <a:endParaRPr b="0" lang="fr-FR" sz="900" spc="-1" strike="noStrike">
            <a:latin typeface="DejaVu Sans"/>
          </a:endParaRPr>
        </a:p>
        <a:p>
          <a:r>
            <a:rPr b="0" lang="fr-FR" sz="900" spc="-1" strike="noStrike">
              <a:latin typeface="DejaVu Sans"/>
            </a:rPr>
            <a:t>	</a:t>
          </a:r>
          <a:r>
            <a:rPr b="0" lang="fr-FR" sz="900" spc="-1" strike="noStrike">
              <a:latin typeface="DejaVu Sans"/>
            </a:rPr>
            <a:t>t calc &lt; t th =&gt; H0</a:t>
          </a:r>
          <a:endParaRPr b="0" lang="fr-FR" sz="900" spc="-1" strike="noStrike">
            <a:latin typeface="DejaVu Sans"/>
          </a:endParaRPr>
        </a:p>
      </xdr:txBody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8080"/>
    <pageSetUpPr fitToPage="false"/>
  </sheetPr>
  <dimension ref="B3:C21"/>
  <sheetViews>
    <sheetView showFormulas="false" showGridLines="true" showRowColHeaders="true" showZeros="true" rightToLeft="false" tabSelected="true" showOutlineSymbols="true" defaultGridColor="true" view="normal" topLeftCell="A1" colorId="64" zoomScale="160" zoomScaleNormal="160" zoomScalePageLayoutView="100" workbookViewId="0">
      <selection pane="topLeft" activeCell="E8" activeCellId="0" sqref="E8"/>
    </sheetView>
  </sheetViews>
  <sheetFormatPr defaultColWidth="11.53515625" defaultRowHeight="12.8" zeroHeight="false" outlineLevelRow="0" outlineLevelCol="0"/>
  <sheetData>
    <row r="3" customFormat="false" ht="48.05" hidden="false" customHeight="false" outlineLevel="0" collapsed="false">
      <c r="B3" s="1" t="s">
        <v>0</v>
      </c>
    </row>
    <row r="5" customFormat="false" ht="26.8" hidden="false" customHeight="false" outlineLevel="0" collapsed="false">
      <c r="B5" s="2" t="s">
        <v>1</v>
      </c>
    </row>
    <row r="7" customFormat="false" ht="48.05" hidden="false" customHeight="false" outlineLevel="0" collapsed="false">
      <c r="B7" s="1" t="s">
        <v>2</v>
      </c>
    </row>
    <row r="11" customFormat="false" ht="12.8" hidden="false" customHeight="false" outlineLevel="0" collapsed="false">
      <c r="B11" s="3" t="s">
        <v>3</v>
      </c>
      <c r="C11" s="3" t="s">
        <v>4</v>
      </c>
    </row>
    <row r="12" customFormat="false" ht="12.8" hidden="false" customHeight="false" outlineLevel="0" collapsed="false">
      <c r="B12" s="4" t="n">
        <v>1</v>
      </c>
      <c r="C12" s="4" t="n">
        <v>110</v>
      </c>
    </row>
    <row r="13" customFormat="false" ht="12.8" hidden="false" customHeight="false" outlineLevel="0" collapsed="false">
      <c r="B13" s="4" t="n">
        <v>3</v>
      </c>
      <c r="C13" s="4" t="n">
        <v>125</v>
      </c>
    </row>
    <row r="14" customFormat="false" ht="12.8" hidden="false" customHeight="false" outlineLevel="0" collapsed="false">
      <c r="B14" s="4" t="n">
        <v>5</v>
      </c>
      <c r="C14" s="4" t="n">
        <v>100</v>
      </c>
    </row>
    <row r="15" customFormat="false" ht="12.8" hidden="false" customHeight="false" outlineLevel="0" collapsed="false">
      <c r="B15" s="4" t="n">
        <v>9</v>
      </c>
      <c r="C15" s="4" t="n">
        <v>165</v>
      </c>
    </row>
    <row r="16" customFormat="false" ht="12.8" hidden="false" customHeight="false" outlineLevel="0" collapsed="false">
      <c r="B16" s="4" t="n">
        <v>12</v>
      </c>
      <c r="C16" s="4" t="n">
        <v>130</v>
      </c>
    </row>
    <row r="17" customFormat="false" ht="12.8" hidden="false" customHeight="false" outlineLevel="0" collapsed="false">
      <c r="B17" s="4" t="n">
        <v>15</v>
      </c>
      <c r="C17" s="4" t="n">
        <v>120</v>
      </c>
    </row>
    <row r="18" customFormat="false" ht="12.8" hidden="false" customHeight="false" outlineLevel="0" collapsed="false">
      <c r="B18" s="4" t="n">
        <v>18</v>
      </c>
      <c r="C18" s="4" t="n">
        <v>140</v>
      </c>
    </row>
    <row r="19" customFormat="false" ht="12.8" hidden="false" customHeight="false" outlineLevel="0" collapsed="false">
      <c r="B19" s="4" t="n">
        <v>19</v>
      </c>
      <c r="C19" s="4" t="n">
        <v>150</v>
      </c>
    </row>
    <row r="20" customFormat="false" ht="12.8" hidden="false" customHeight="false" outlineLevel="0" collapsed="false">
      <c r="B20" s="4" t="n">
        <v>23</v>
      </c>
      <c r="C20" s="4" t="n">
        <v>145</v>
      </c>
    </row>
    <row r="21" customFormat="false" ht="12.8" hidden="false" customHeight="false" outlineLevel="0" collapsed="false">
      <c r="B21" s="4" t="n">
        <v>25</v>
      </c>
      <c r="C21" s="4" t="n">
        <v>175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66FF99"/>
    <pageSetUpPr fitToPage="false"/>
  </sheetPr>
  <dimension ref="A2:G12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L21" activeCellId="0" sqref="L21"/>
    </sheetView>
  </sheetViews>
  <sheetFormatPr defaultColWidth="11.53515625" defaultRowHeight="12.8" zeroHeight="false" outlineLevelRow="0" outlineLevelCol="0"/>
  <sheetData>
    <row r="2" customFormat="false" ht="12.8" hidden="false" customHeight="false" outlineLevel="0" collapsed="false">
      <c r="A2" s="3" t="s">
        <v>3</v>
      </c>
      <c r="B2" s="3" t="s">
        <v>4</v>
      </c>
      <c r="F2" s="5" t="s">
        <v>4</v>
      </c>
      <c r="G2" s="5" t="s">
        <v>3</v>
      </c>
    </row>
    <row r="3" customFormat="false" ht="12.8" hidden="false" customHeight="false" outlineLevel="0" collapsed="false">
      <c r="A3" s="4" t="n">
        <v>1</v>
      </c>
      <c r="B3" s="4" t="n">
        <v>110</v>
      </c>
      <c r="F3" s="4" t="n">
        <f aca="false">B3</f>
        <v>110</v>
      </c>
      <c r="G3" s="4" t="n">
        <v>1</v>
      </c>
    </row>
    <row r="4" customFormat="false" ht="12.8" hidden="false" customHeight="false" outlineLevel="0" collapsed="false">
      <c r="A4" s="4" t="n">
        <v>3</v>
      </c>
      <c r="B4" s="4" t="n">
        <v>125</v>
      </c>
      <c r="F4" s="4" t="n">
        <f aca="false">B4</f>
        <v>125</v>
      </c>
      <c r="G4" s="4" t="n">
        <f aca="false">A4</f>
        <v>3</v>
      </c>
    </row>
    <row r="5" customFormat="false" ht="12.8" hidden="false" customHeight="false" outlineLevel="0" collapsed="false">
      <c r="A5" s="4" t="n">
        <v>5</v>
      </c>
      <c r="B5" s="4" t="n">
        <v>100</v>
      </c>
      <c r="F5" s="4" t="n">
        <f aca="false">B5</f>
        <v>100</v>
      </c>
      <c r="G5" s="4" t="n">
        <f aca="false">A5</f>
        <v>5</v>
      </c>
    </row>
    <row r="6" customFormat="false" ht="12.8" hidden="false" customHeight="false" outlineLevel="0" collapsed="false">
      <c r="A6" s="4" t="n">
        <v>9</v>
      </c>
      <c r="B6" s="4" t="n">
        <v>165</v>
      </c>
      <c r="F6" s="4" t="n">
        <f aca="false">B6</f>
        <v>165</v>
      </c>
      <c r="G6" s="4" t="n">
        <f aca="false">A6</f>
        <v>9</v>
      </c>
    </row>
    <row r="7" customFormat="false" ht="12.8" hidden="false" customHeight="false" outlineLevel="0" collapsed="false">
      <c r="A7" s="4" t="n">
        <v>12</v>
      </c>
      <c r="B7" s="4" t="n">
        <v>130</v>
      </c>
      <c r="F7" s="4" t="n">
        <f aca="false">B7</f>
        <v>130</v>
      </c>
      <c r="G7" s="4" t="n">
        <f aca="false">A7</f>
        <v>12</v>
      </c>
    </row>
    <row r="8" customFormat="false" ht="12.8" hidden="false" customHeight="false" outlineLevel="0" collapsed="false">
      <c r="A8" s="4" t="n">
        <v>15</v>
      </c>
      <c r="B8" s="4" t="n">
        <v>120</v>
      </c>
      <c r="F8" s="4" t="n">
        <f aca="false">B8</f>
        <v>120</v>
      </c>
      <c r="G8" s="4" t="n">
        <f aca="false">A8</f>
        <v>15</v>
      </c>
    </row>
    <row r="9" customFormat="false" ht="12.8" hidden="false" customHeight="false" outlineLevel="0" collapsed="false">
      <c r="A9" s="4" t="n">
        <v>18</v>
      </c>
      <c r="B9" s="4" t="n">
        <v>140</v>
      </c>
      <c r="F9" s="4" t="n">
        <f aca="false">B9</f>
        <v>140</v>
      </c>
      <c r="G9" s="4" t="n">
        <f aca="false">A9</f>
        <v>18</v>
      </c>
    </row>
    <row r="10" customFormat="false" ht="12.8" hidden="false" customHeight="false" outlineLevel="0" collapsed="false">
      <c r="A10" s="4" t="n">
        <v>19</v>
      </c>
      <c r="B10" s="4" t="n">
        <v>150</v>
      </c>
      <c r="F10" s="4" t="n">
        <f aca="false">B10</f>
        <v>150</v>
      </c>
      <c r="G10" s="4" t="n">
        <f aca="false">A10</f>
        <v>19</v>
      </c>
    </row>
    <row r="11" customFormat="false" ht="12.8" hidden="false" customHeight="false" outlineLevel="0" collapsed="false">
      <c r="A11" s="4" t="n">
        <v>23</v>
      </c>
      <c r="B11" s="4" t="n">
        <v>145</v>
      </c>
      <c r="F11" s="4" t="n">
        <f aca="false">B11</f>
        <v>145</v>
      </c>
      <c r="G11" s="4" t="n">
        <f aca="false">A11</f>
        <v>23</v>
      </c>
    </row>
    <row r="12" customFormat="false" ht="12.8" hidden="false" customHeight="false" outlineLevel="0" collapsed="false">
      <c r="A12" s="4" t="n">
        <v>25</v>
      </c>
      <c r="B12" s="4" t="n">
        <v>175</v>
      </c>
      <c r="F12" s="4" t="n">
        <f aca="false">B12</f>
        <v>175</v>
      </c>
      <c r="G12" s="4" t="n">
        <f aca="false">A12</f>
        <v>25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FFFF"/>
    <pageSetUpPr fitToPage="false"/>
  </sheetPr>
  <dimension ref="A2:I26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A16" activeCellId="0" sqref="A16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7.47"/>
    <col collapsed="false" customWidth="true" hidden="false" outlineLevel="0" max="8" min="8" style="0" width="6.23"/>
  </cols>
  <sheetData>
    <row r="2" customFormat="false" ht="15.65" hidden="false" customHeight="false" outlineLevel="0" collapsed="false">
      <c r="A2" s="6" t="s">
        <v>5</v>
      </c>
      <c r="B2" s="6" t="s">
        <v>6</v>
      </c>
      <c r="C2" s="6" t="s">
        <v>7</v>
      </c>
      <c r="D2" s="6" t="s">
        <v>8</v>
      </c>
      <c r="E2" s="6" t="s">
        <v>9</v>
      </c>
      <c r="F2" s="6" t="s">
        <v>10</v>
      </c>
      <c r="G2" s="6" t="s">
        <v>11</v>
      </c>
      <c r="I2" s="7" t="s">
        <v>12</v>
      </c>
    </row>
    <row r="3" customFormat="false" ht="12.8" hidden="false" customHeight="false" outlineLevel="0" collapsed="false">
      <c r="A3" s="4" t="n">
        <v>1</v>
      </c>
      <c r="B3" s="4" t="n">
        <v>110</v>
      </c>
      <c r="C3" s="4" t="n">
        <f aca="false">A3-A$14</f>
        <v>-12</v>
      </c>
      <c r="D3" s="4" t="n">
        <f aca="false">B3-B$14</f>
        <v>-26</v>
      </c>
      <c r="E3" s="4" t="n">
        <f aca="false">C3^2</f>
        <v>144</v>
      </c>
      <c r="F3" s="8" t="n">
        <f aca="false">D3^2</f>
        <v>676</v>
      </c>
      <c r="G3" s="8" t="n">
        <f aca="false">C3*D3</f>
        <v>312</v>
      </c>
    </row>
    <row r="4" customFormat="false" ht="12.8" hidden="false" customHeight="false" outlineLevel="0" collapsed="false">
      <c r="A4" s="4" t="n">
        <v>3</v>
      </c>
      <c r="B4" s="4" t="n">
        <v>125</v>
      </c>
      <c r="C4" s="4" t="n">
        <f aca="false">A4-A$14</f>
        <v>-10</v>
      </c>
      <c r="D4" s="4" t="n">
        <f aca="false">B4-B$14</f>
        <v>-11</v>
      </c>
      <c r="E4" s="4" t="n">
        <f aca="false">C4^2</f>
        <v>100</v>
      </c>
      <c r="F4" s="8" t="n">
        <f aca="false">D4^2</f>
        <v>121</v>
      </c>
      <c r="G4" s="8" t="n">
        <f aca="false">C4*D4</f>
        <v>110</v>
      </c>
    </row>
    <row r="5" customFormat="false" ht="12.8" hidden="false" customHeight="false" outlineLevel="0" collapsed="false">
      <c r="A5" s="4" t="n">
        <v>5</v>
      </c>
      <c r="B5" s="4" t="n">
        <v>100</v>
      </c>
      <c r="C5" s="4" t="n">
        <f aca="false">A5-A$14</f>
        <v>-8</v>
      </c>
      <c r="D5" s="4" t="n">
        <f aca="false">B5-B$14</f>
        <v>-36</v>
      </c>
      <c r="E5" s="4" t="n">
        <f aca="false">C5^2</f>
        <v>64</v>
      </c>
      <c r="F5" s="8" t="n">
        <f aca="false">D5^2</f>
        <v>1296</v>
      </c>
      <c r="G5" s="8" t="n">
        <f aca="false">C5*D5</f>
        <v>288</v>
      </c>
    </row>
    <row r="6" customFormat="false" ht="12.8" hidden="false" customHeight="false" outlineLevel="0" collapsed="false">
      <c r="A6" s="4" t="n">
        <v>9</v>
      </c>
      <c r="B6" s="4" t="n">
        <v>165</v>
      </c>
      <c r="C6" s="4" t="n">
        <f aca="false">A6-A$14</f>
        <v>-4</v>
      </c>
      <c r="D6" s="4" t="n">
        <f aca="false">B6-B$14</f>
        <v>29</v>
      </c>
      <c r="E6" s="4" t="n">
        <f aca="false">C6^2</f>
        <v>16</v>
      </c>
      <c r="F6" s="8" t="n">
        <f aca="false">D6^2</f>
        <v>841</v>
      </c>
      <c r="G6" s="8" t="n">
        <f aca="false">C6*D6</f>
        <v>-116</v>
      </c>
    </row>
    <row r="7" customFormat="false" ht="12.8" hidden="false" customHeight="false" outlineLevel="0" collapsed="false">
      <c r="A7" s="4" t="n">
        <v>12</v>
      </c>
      <c r="B7" s="4" t="n">
        <v>130</v>
      </c>
      <c r="C7" s="4" t="n">
        <f aca="false">A7-A$14</f>
        <v>-1</v>
      </c>
      <c r="D7" s="4" t="n">
        <f aca="false">B7-B$14</f>
        <v>-6</v>
      </c>
      <c r="E7" s="4" t="n">
        <f aca="false">C7^2</f>
        <v>1</v>
      </c>
      <c r="F7" s="8" t="n">
        <f aca="false">D7^2</f>
        <v>36</v>
      </c>
      <c r="G7" s="8" t="n">
        <f aca="false">C7*D7</f>
        <v>6</v>
      </c>
    </row>
    <row r="8" customFormat="false" ht="12.8" hidden="false" customHeight="false" outlineLevel="0" collapsed="false">
      <c r="A8" s="4" t="n">
        <v>15</v>
      </c>
      <c r="B8" s="4" t="n">
        <v>120</v>
      </c>
      <c r="C8" s="4" t="n">
        <f aca="false">A8-A$14</f>
        <v>2</v>
      </c>
      <c r="D8" s="4" t="n">
        <f aca="false">B8-B$14</f>
        <v>-16</v>
      </c>
      <c r="E8" s="4" t="n">
        <f aca="false">C8^2</f>
        <v>4</v>
      </c>
      <c r="F8" s="8" t="n">
        <f aca="false">D8^2</f>
        <v>256</v>
      </c>
      <c r="G8" s="8" t="n">
        <f aca="false">C8*D8</f>
        <v>-32</v>
      </c>
    </row>
    <row r="9" customFormat="false" ht="12.8" hidden="false" customHeight="false" outlineLevel="0" collapsed="false">
      <c r="A9" s="4" t="n">
        <v>18</v>
      </c>
      <c r="B9" s="4" t="n">
        <v>140</v>
      </c>
      <c r="C9" s="4" t="n">
        <f aca="false">A9-A$14</f>
        <v>5</v>
      </c>
      <c r="D9" s="4" t="n">
        <f aca="false">B9-B$14</f>
        <v>4</v>
      </c>
      <c r="E9" s="4" t="n">
        <f aca="false">C9^2</f>
        <v>25</v>
      </c>
      <c r="F9" s="8" t="n">
        <f aca="false">D9^2</f>
        <v>16</v>
      </c>
      <c r="G9" s="8" t="n">
        <f aca="false">C9*D9</f>
        <v>20</v>
      </c>
      <c r="I9" s="7" t="s">
        <v>13</v>
      </c>
    </row>
    <row r="10" customFormat="false" ht="12.8" hidden="false" customHeight="false" outlineLevel="0" collapsed="false">
      <c r="A10" s="4" t="n">
        <v>19</v>
      </c>
      <c r="B10" s="4" t="n">
        <v>150</v>
      </c>
      <c r="C10" s="4" t="n">
        <f aca="false">A10-A$14</f>
        <v>6</v>
      </c>
      <c r="D10" s="4" t="n">
        <f aca="false">B10-B$14</f>
        <v>14</v>
      </c>
      <c r="E10" s="4" t="n">
        <f aca="false">C10^2</f>
        <v>36</v>
      </c>
      <c r="F10" s="8" t="n">
        <f aca="false">D10^2</f>
        <v>196</v>
      </c>
      <c r="G10" s="8" t="n">
        <f aca="false">C10*D10</f>
        <v>84</v>
      </c>
    </row>
    <row r="11" customFormat="false" ht="12.8" hidden="false" customHeight="false" outlineLevel="0" collapsed="false">
      <c r="A11" s="4" t="n">
        <v>23</v>
      </c>
      <c r="B11" s="4" t="n">
        <v>145</v>
      </c>
      <c r="C11" s="4" t="n">
        <f aca="false">A11-A$14</f>
        <v>10</v>
      </c>
      <c r="D11" s="4" t="n">
        <f aca="false">B11-B$14</f>
        <v>9</v>
      </c>
      <c r="E11" s="4" t="n">
        <f aca="false">C11^2</f>
        <v>100</v>
      </c>
      <c r="F11" s="8" t="n">
        <f aca="false">D11^2</f>
        <v>81</v>
      </c>
      <c r="G11" s="8" t="n">
        <f aca="false">C11*D11</f>
        <v>90</v>
      </c>
    </row>
    <row r="12" customFormat="false" ht="12.8" hidden="false" customHeight="false" outlineLevel="0" collapsed="false">
      <c r="A12" s="4" t="n">
        <v>25</v>
      </c>
      <c r="B12" s="4" t="n">
        <v>175</v>
      </c>
      <c r="C12" s="4" t="n">
        <f aca="false">A12-A$14</f>
        <v>12</v>
      </c>
      <c r="D12" s="4" t="n">
        <f aca="false">B12-B$14</f>
        <v>39</v>
      </c>
      <c r="E12" s="4" t="n">
        <f aca="false">C12^2</f>
        <v>144</v>
      </c>
      <c r="F12" s="8" t="n">
        <f aca="false">D12^2</f>
        <v>1521</v>
      </c>
      <c r="G12" s="8" t="n">
        <f aca="false">C12*D12</f>
        <v>468</v>
      </c>
    </row>
    <row r="13" customFormat="false" ht="12.8" hidden="false" customHeight="false" outlineLevel="0" collapsed="false">
      <c r="A13" s="9" t="s">
        <v>14</v>
      </c>
      <c r="B13" s="9"/>
      <c r="C13" s="9" t="s">
        <v>15</v>
      </c>
      <c r="D13" s="9"/>
      <c r="E13" s="9"/>
      <c r="F13" s="9"/>
      <c r="G13" s="9"/>
    </row>
    <row r="14" customFormat="false" ht="12.8" hidden="false" customHeight="false" outlineLevel="0" collapsed="false">
      <c r="A14" s="4" t="n">
        <f aca="false">AVERAGE(A3:A12)</f>
        <v>13</v>
      </c>
      <c r="B14" s="4" t="n">
        <f aca="false">AVERAGE(B3:B12)</f>
        <v>136</v>
      </c>
      <c r="C14" s="10" t="n">
        <f aca="false">SUM(C3:C12)</f>
        <v>0</v>
      </c>
      <c r="D14" s="10" t="n">
        <f aca="false">SUM(D3:D12)</f>
        <v>0</v>
      </c>
      <c r="E14" s="10" t="n">
        <f aca="false">SUM(E3:E12)</f>
        <v>634</v>
      </c>
      <c r="F14" s="10" t="n">
        <f aca="false">SUM(F3:F12)</f>
        <v>5040</v>
      </c>
      <c r="G14" s="10" t="n">
        <f aca="false">SUM(G3:G12)</f>
        <v>1230</v>
      </c>
    </row>
    <row r="15" customFormat="false" ht="12.8" hidden="false" customHeight="false" outlineLevel="0" collapsed="false">
      <c r="A15" s="11" t="s">
        <v>16</v>
      </c>
      <c r="B15" s="11"/>
    </row>
    <row r="16" customFormat="false" ht="12.8" hidden="false" customHeight="false" outlineLevel="0" collapsed="false">
      <c r="A16" s="4" t="n">
        <f aca="false">COUNT(A3:A12)</f>
        <v>10</v>
      </c>
      <c r="B16" s="4" t="n">
        <f aca="false">COUNT(B3:B12)</f>
        <v>10</v>
      </c>
    </row>
    <row r="17" customFormat="false" ht="12.8" hidden="false" customHeight="false" outlineLevel="0" collapsed="false">
      <c r="I17" s="7" t="s">
        <v>17</v>
      </c>
    </row>
    <row r="18" customFormat="false" ht="12.8" hidden="false" customHeight="false" outlineLevel="0" collapsed="false">
      <c r="A18" s="11" t="s">
        <v>12</v>
      </c>
      <c r="B18" s="12" t="s">
        <v>18</v>
      </c>
      <c r="C18" s="13" t="n">
        <f aca="false">G14/E14</f>
        <v>1.94006309148265</v>
      </c>
    </row>
    <row r="19" customFormat="false" ht="12.8" hidden="false" customHeight="false" outlineLevel="0" collapsed="false">
      <c r="A19" s="11"/>
      <c r="B19" s="12" t="s">
        <v>19</v>
      </c>
      <c r="C19" s="13" t="n">
        <f aca="false">B14-A14*C18</f>
        <v>110.779179810726</v>
      </c>
    </row>
    <row r="20" customFormat="false" ht="12.8" hidden="false" customHeight="false" outlineLevel="0" collapsed="false">
      <c r="B20" s="14"/>
    </row>
    <row r="21" customFormat="false" ht="12.8" hidden="false" customHeight="false" outlineLevel="0" collapsed="false">
      <c r="A21" s="11" t="s">
        <v>13</v>
      </c>
      <c r="B21" s="12" t="s">
        <v>20</v>
      </c>
      <c r="C21" s="13" t="n">
        <f aca="false">G14/F14</f>
        <v>0.244047619047619</v>
      </c>
    </row>
    <row r="22" customFormat="false" ht="12.8" hidden="false" customHeight="false" outlineLevel="0" collapsed="false">
      <c r="A22" s="11"/>
      <c r="B22" s="12" t="s">
        <v>21</v>
      </c>
      <c r="C22" s="13" t="n">
        <f aca="false">A14-C21*B14</f>
        <v>-20.1904761904762</v>
      </c>
    </row>
    <row r="24" customFormat="false" ht="12.8" hidden="false" customHeight="false" outlineLevel="0" collapsed="false">
      <c r="A24" s="4" t="s">
        <v>17</v>
      </c>
      <c r="B24" s="12" t="s">
        <v>22</v>
      </c>
      <c r="C24" s="13" t="n">
        <f aca="false">G14/SQRT(E14*F14)</f>
        <v>0.688089949264269</v>
      </c>
    </row>
    <row r="25" customFormat="false" ht="12.8" hidden="false" customHeight="false" outlineLevel="0" collapsed="false">
      <c r="A25" s="11" t="s">
        <v>23</v>
      </c>
      <c r="B25" s="15" t="s">
        <v>22</v>
      </c>
      <c r="C25" s="13" t="n">
        <f aca="false">C24^2</f>
        <v>0.473467778278504</v>
      </c>
    </row>
    <row r="26" customFormat="false" ht="12.8" hidden="false" customHeight="false" outlineLevel="0" collapsed="false">
      <c r="A26" s="11"/>
      <c r="B26" s="11"/>
      <c r="C26" s="13" t="n">
        <f aca="false">C18*C21</f>
        <v>0.473467778278504</v>
      </c>
    </row>
  </sheetData>
  <mergeCells count="7">
    <mergeCell ref="A13:B13"/>
    <mergeCell ref="C13:G13"/>
    <mergeCell ref="A15:B15"/>
    <mergeCell ref="A18:A19"/>
    <mergeCell ref="A21:A22"/>
    <mergeCell ref="A25:A26"/>
    <mergeCell ref="B25:B26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0066FF"/>
    <pageSetUpPr fitToPage="false"/>
  </sheetPr>
  <dimension ref="A2:G25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E21" activeCellId="0" sqref="E2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5"/>
    <col collapsed="false" customWidth="true" hidden="false" outlineLevel="0" max="6" min="6" style="0" width="6.23"/>
  </cols>
  <sheetData>
    <row r="2" customFormat="false" ht="15.65" hidden="false" customHeight="false" outlineLevel="0" collapsed="false">
      <c r="A2" s="6" t="s">
        <v>5</v>
      </c>
      <c r="B2" s="6" t="s">
        <v>6</v>
      </c>
      <c r="C2" s="6" t="s">
        <v>24</v>
      </c>
      <c r="D2" s="6" t="s">
        <v>25</v>
      </c>
      <c r="E2" s="6" t="s">
        <v>26</v>
      </c>
      <c r="G2" s="16" t="s">
        <v>12</v>
      </c>
    </row>
    <row r="3" customFormat="false" ht="12.8" hidden="false" customHeight="false" outlineLevel="0" collapsed="false">
      <c r="A3" s="4" t="n">
        <v>1</v>
      </c>
      <c r="B3" s="4" t="n">
        <v>110</v>
      </c>
      <c r="C3" s="8" t="n">
        <f aca="false">A3^2</f>
        <v>1</v>
      </c>
      <c r="D3" s="8" t="n">
        <f aca="false">B3^2</f>
        <v>12100</v>
      </c>
      <c r="E3" s="8" t="n">
        <f aca="false">A3*B3</f>
        <v>110</v>
      </c>
    </row>
    <row r="4" customFormat="false" ht="12.8" hidden="false" customHeight="false" outlineLevel="0" collapsed="false">
      <c r="A4" s="4" t="n">
        <v>3</v>
      </c>
      <c r="B4" s="4" t="n">
        <v>125</v>
      </c>
      <c r="C4" s="8" t="n">
        <f aca="false">A4^2</f>
        <v>9</v>
      </c>
      <c r="D4" s="8" t="n">
        <f aca="false">B4^2</f>
        <v>15625</v>
      </c>
      <c r="E4" s="8" t="n">
        <f aca="false">A4*B4</f>
        <v>375</v>
      </c>
    </row>
    <row r="5" customFormat="false" ht="12.8" hidden="false" customHeight="false" outlineLevel="0" collapsed="false">
      <c r="A5" s="4" t="n">
        <v>5</v>
      </c>
      <c r="B5" s="4" t="n">
        <v>100</v>
      </c>
      <c r="C5" s="8" t="n">
        <f aca="false">A5^2</f>
        <v>25</v>
      </c>
      <c r="D5" s="8" t="n">
        <f aca="false">B5^2</f>
        <v>10000</v>
      </c>
      <c r="E5" s="8" t="n">
        <f aca="false">A5*B5</f>
        <v>500</v>
      </c>
    </row>
    <row r="6" customFormat="false" ht="12.8" hidden="false" customHeight="false" outlineLevel="0" collapsed="false">
      <c r="A6" s="4" t="n">
        <v>9</v>
      </c>
      <c r="B6" s="4" t="n">
        <v>165</v>
      </c>
      <c r="C6" s="8" t="n">
        <f aca="false">A6^2</f>
        <v>81</v>
      </c>
      <c r="D6" s="8" t="n">
        <f aca="false">B6^2</f>
        <v>27225</v>
      </c>
      <c r="E6" s="8" t="n">
        <f aca="false">A6*B6</f>
        <v>1485</v>
      </c>
    </row>
    <row r="7" customFormat="false" ht="12.8" hidden="false" customHeight="false" outlineLevel="0" collapsed="false">
      <c r="A7" s="4" t="n">
        <v>12</v>
      </c>
      <c r="B7" s="4" t="n">
        <v>130</v>
      </c>
      <c r="C7" s="8" t="n">
        <f aca="false">A7^2</f>
        <v>144</v>
      </c>
      <c r="D7" s="8" t="n">
        <f aca="false">B7^2</f>
        <v>16900</v>
      </c>
      <c r="E7" s="8" t="n">
        <f aca="false">A7*B7</f>
        <v>1560</v>
      </c>
    </row>
    <row r="8" customFormat="false" ht="12.8" hidden="false" customHeight="false" outlineLevel="0" collapsed="false">
      <c r="A8" s="4" t="n">
        <v>15</v>
      </c>
      <c r="B8" s="4" t="n">
        <v>120</v>
      </c>
      <c r="C8" s="8" t="n">
        <f aca="false">A8^2</f>
        <v>225</v>
      </c>
      <c r="D8" s="8" t="n">
        <f aca="false">B8^2</f>
        <v>14400</v>
      </c>
      <c r="E8" s="8" t="n">
        <f aca="false">A8*B8</f>
        <v>1800</v>
      </c>
    </row>
    <row r="9" customFormat="false" ht="12.8" hidden="false" customHeight="false" outlineLevel="0" collapsed="false">
      <c r="A9" s="4" t="n">
        <v>18</v>
      </c>
      <c r="B9" s="4" t="n">
        <v>140</v>
      </c>
      <c r="C9" s="8" t="n">
        <f aca="false">A9^2</f>
        <v>324</v>
      </c>
      <c r="D9" s="8" t="n">
        <f aca="false">B9^2</f>
        <v>19600</v>
      </c>
      <c r="E9" s="8" t="n">
        <f aca="false">A9*B9</f>
        <v>2520</v>
      </c>
    </row>
    <row r="10" customFormat="false" ht="12.8" hidden="false" customHeight="false" outlineLevel="0" collapsed="false">
      <c r="A10" s="4" t="n">
        <v>19</v>
      </c>
      <c r="B10" s="4" t="n">
        <v>150</v>
      </c>
      <c r="C10" s="8" t="n">
        <f aca="false">A10^2</f>
        <v>361</v>
      </c>
      <c r="D10" s="8" t="n">
        <f aca="false">B10^2</f>
        <v>22500</v>
      </c>
      <c r="E10" s="8" t="n">
        <f aca="false">A10*B10</f>
        <v>2850</v>
      </c>
    </row>
    <row r="11" customFormat="false" ht="12.8" hidden="false" customHeight="false" outlineLevel="0" collapsed="false">
      <c r="A11" s="4" t="n">
        <v>23</v>
      </c>
      <c r="B11" s="4" t="n">
        <v>145</v>
      </c>
      <c r="C11" s="8" t="n">
        <f aca="false">A11^2</f>
        <v>529</v>
      </c>
      <c r="D11" s="8" t="n">
        <f aca="false">B11^2</f>
        <v>21025</v>
      </c>
      <c r="E11" s="8" t="n">
        <f aca="false">A11*B11</f>
        <v>3335</v>
      </c>
      <c r="G11" s="16" t="s">
        <v>13</v>
      </c>
    </row>
    <row r="12" customFormat="false" ht="12.8" hidden="false" customHeight="false" outlineLevel="0" collapsed="false">
      <c r="A12" s="4" t="n">
        <v>25</v>
      </c>
      <c r="B12" s="4" t="n">
        <v>175</v>
      </c>
      <c r="C12" s="8" t="n">
        <f aca="false">A12^2</f>
        <v>625</v>
      </c>
      <c r="D12" s="8" t="n">
        <f aca="false">B12^2</f>
        <v>30625</v>
      </c>
      <c r="E12" s="8" t="n">
        <f aca="false">A12*B12</f>
        <v>4375</v>
      </c>
    </row>
    <row r="13" customFormat="false" ht="12.8" hidden="false" customHeight="false" outlineLevel="0" collapsed="false">
      <c r="A13" s="9" t="s">
        <v>14</v>
      </c>
      <c r="B13" s="9"/>
      <c r="C13" s="17"/>
      <c r="D13" s="17"/>
      <c r="E13" s="17"/>
    </row>
    <row r="14" customFormat="false" ht="12.8" hidden="false" customHeight="false" outlineLevel="0" collapsed="false">
      <c r="A14" s="4" t="n">
        <f aca="false">AVERAGE(A3:A12)</f>
        <v>13</v>
      </c>
      <c r="B14" s="4" t="n">
        <f aca="false">AVERAGE(B3:B12)</f>
        <v>136</v>
      </c>
      <c r="C14" s="18" t="n">
        <f aca="false">SUM(C3:C12)</f>
        <v>2324</v>
      </c>
      <c r="D14" s="18" t="n">
        <f aca="false">SUM(D3:D12)</f>
        <v>190000</v>
      </c>
      <c r="E14" s="18" t="n">
        <f aca="false">SUM(E3:E12)</f>
        <v>18910</v>
      </c>
    </row>
    <row r="15" customFormat="false" ht="12.8" hidden="false" customHeight="false" outlineLevel="0" collapsed="false">
      <c r="A15" s="11" t="s">
        <v>16</v>
      </c>
      <c r="B15" s="11"/>
    </row>
    <row r="16" customFormat="false" ht="12.8" hidden="false" customHeight="false" outlineLevel="0" collapsed="false">
      <c r="A16" s="4" t="n">
        <f aca="false">COUNT(A3:A12)</f>
        <v>10</v>
      </c>
      <c r="B16" s="4" t="n">
        <f aca="false">COUNT(B3:B12)</f>
        <v>10</v>
      </c>
    </row>
    <row r="18" customFormat="false" ht="12.8" hidden="false" customHeight="false" outlineLevel="0" collapsed="false">
      <c r="A18" s="11" t="s">
        <v>12</v>
      </c>
      <c r="B18" s="12" t="s">
        <v>18</v>
      </c>
      <c r="C18" s="13" t="n">
        <f aca="false">(E14/A16-A14*B14)/(C14/A16-A14^2)</f>
        <v>1.94006309148265</v>
      </c>
    </row>
    <row r="19" customFormat="false" ht="12.8" hidden="false" customHeight="false" outlineLevel="0" collapsed="false">
      <c r="A19" s="11"/>
      <c r="B19" s="12" t="s">
        <v>19</v>
      </c>
      <c r="C19" s="13" t="n">
        <f aca="false">B14-C18*A14</f>
        <v>110.779179810726</v>
      </c>
      <c r="G19" s="16" t="s">
        <v>17</v>
      </c>
    </row>
    <row r="20" customFormat="false" ht="12.8" hidden="false" customHeight="false" outlineLevel="0" collapsed="false">
      <c r="B20" s="14"/>
      <c r="C20" s="19"/>
    </row>
    <row r="21" customFormat="false" ht="12.8" hidden="false" customHeight="false" outlineLevel="0" collapsed="false">
      <c r="A21" s="11" t="s">
        <v>13</v>
      </c>
      <c r="B21" s="12" t="s">
        <v>20</v>
      </c>
      <c r="C21" s="13" t="n">
        <f aca="false">(E14/A16-A14*B14)/(D14/A16-B14^2)</f>
        <v>0.244047619047619</v>
      </c>
      <c r="D21" s="20"/>
    </row>
    <row r="22" customFormat="false" ht="12.8" hidden="false" customHeight="false" outlineLevel="0" collapsed="false">
      <c r="A22" s="11"/>
      <c r="B22" s="12" t="s">
        <v>21</v>
      </c>
      <c r="C22" s="13" t="n">
        <f aca="false">A14-B14*C21</f>
        <v>-20.1904761904762</v>
      </c>
      <c r="D22" s="19"/>
    </row>
    <row r="23" customFormat="false" ht="12.8" hidden="false" customHeight="false" outlineLevel="0" collapsed="false">
      <c r="B23" s="14"/>
    </row>
    <row r="24" customFormat="false" ht="12.8" hidden="false" customHeight="false" outlineLevel="0" collapsed="false">
      <c r="A24" s="11" t="s">
        <v>17</v>
      </c>
      <c r="B24" s="12" t="s">
        <v>22</v>
      </c>
      <c r="C24" s="13" t="n">
        <f aca="false">(E14/A16-A14*B14)/SQRT((C14/A16-A14^2)*(D14/A16-B14^2))</f>
        <v>0.688089949264269</v>
      </c>
    </row>
    <row r="25" customFormat="false" ht="12.8" hidden="false" customHeight="false" outlineLevel="0" collapsed="false">
      <c r="A25" s="11"/>
      <c r="B25" s="21" t="s">
        <v>22</v>
      </c>
      <c r="C25" s="13" t="n">
        <f aca="false">C24^2</f>
        <v>0.473467778278504</v>
      </c>
    </row>
  </sheetData>
  <mergeCells count="5">
    <mergeCell ref="A13:B13"/>
    <mergeCell ref="A15:B15"/>
    <mergeCell ref="A18:A19"/>
    <mergeCell ref="A21:A22"/>
    <mergeCell ref="A24:A25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FFFF66"/>
    <pageSetUpPr fitToPage="false"/>
  </sheetPr>
  <dimension ref="A1:D20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D3" activeCellId="0" sqref="D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28.76"/>
  </cols>
  <sheetData>
    <row r="1" customFormat="false" ht="12.8" hidden="false" customHeight="false" outlineLevel="0" collapsed="false">
      <c r="A1" s="22"/>
      <c r="C1" s="23" t="s">
        <v>27</v>
      </c>
      <c r="D1" s="23"/>
    </row>
    <row r="2" customFormat="false" ht="12.8" hidden="false" customHeight="false" outlineLevel="0" collapsed="false">
      <c r="A2" s="3" t="s">
        <v>3</v>
      </c>
      <c r="B2" s="3" t="s">
        <v>4</v>
      </c>
      <c r="C2" s="3" t="s">
        <v>28</v>
      </c>
      <c r="D2" s="3" t="s">
        <v>29</v>
      </c>
    </row>
    <row r="3" customFormat="false" ht="12.8" hidden="false" customHeight="false" outlineLevel="0" collapsed="false">
      <c r="A3" s="4" t="n">
        <v>1</v>
      </c>
      <c r="B3" s="4" t="n">
        <v>110</v>
      </c>
      <c r="C3" s="13" t="n">
        <f aca="false" t="array" ref="C3:C12">TREND(B3:B12,A3:A12)</f>
        <v>112.719242902208</v>
      </c>
      <c r="D3" s="13" t="n">
        <f aca="false" t="array" ref="D3:D12">TREND(A3:A12,B3:B12)</f>
        <v>6.65476190476191</v>
      </c>
    </row>
    <row r="4" customFormat="false" ht="12.8" hidden="false" customHeight="false" outlineLevel="0" collapsed="false">
      <c r="A4" s="4" t="n">
        <v>3</v>
      </c>
      <c r="B4" s="4" t="n">
        <v>125</v>
      </c>
      <c r="C4" s="13" t="n">
        <v>116.599369085174</v>
      </c>
      <c r="D4" s="13" t="n">
        <v>10.3154761904762</v>
      </c>
    </row>
    <row r="5" customFormat="false" ht="12.8" hidden="false" customHeight="false" outlineLevel="0" collapsed="false">
      <c r="A5" s="4" t="n">
        <v>5</v>
      </c>
      <c r="B5" s="4" t="n">
        <v>100</v>
      </c>
      <c r="C5" s="13" t="n">
        <v>120.479495268139</v>
      </c>
      <c r="D5" s="13" t="n">
        <v>4.21428571428572</v>
      </c>
    </row>
    <row r="6" customFormat="false" ht="12.8" hidden="false" customHeight="false" outlineLevel="0" collapsed="false">
      <c r="A6" s="4" t="n">
        <v>9</v>
      </c>
      <c r="B6" s="4" t="n">
        <v>165</v>
      </c>
      <c r="C6" s="13" t="n">
        <v>128.239747634069</v>
      </c>
      <c r="D6" s="13" t="n">
        <v>20.0773809523809</v>
      </c>
    </row>
    <row r="7" customFormat="false" ht="12.8" hidden="false" customHeight="false" outlineLevel="0" collapsed="false">
      <c r="A7" s="4" t="n">
        <v>12</v>
      </c>
      <c r="B7" s="4" t="n">
        <v>130</v>
      </c>
      <c r="C7" s="13" t="n">
        <v>134.059936908517</v>
      </c>
      <c r="D7" s="13" t="n">
        <v>11.5357142857143</v>
      </c>
    </row>
    <row r="8" customFormat="false" ht="12.8" hidden="false" customHeight="false" outlineLevel="0" collapsed="false">
      <c r="A8" s="4" t="n">
        <v>15</v>
      </c>
      <c r="B8" s="4" t="n">
        <v>120</v>
      </c>
      <c r="C8" s="13" t="n">
        <v>139.880126182965</v>
      </c>
      <c r="D8" s="13" t="n">
        <v>9.0952380952381</v>
      </c>
    </row>
    <row r="9" customFormat="false" ht="12.8" hidden="false" customHeight="false" outlineLevel="0" collapsed="false">
      <c r="A9" s="4" t="n">
        <v>18</v>
      </c>
      <c r="B9" s="4" t="n">
        <v>140</v>
      </c>
      <c r="C9" s="13" t="n">
        <v>145.700315457413</v>
      </c>
      <c r="D9" s="13" t="n">
        <v>13.9761904761905</v>
      </c>
    </row>
    <row r="10" customFormat="false" ht="12.8" hidden="false" customHeight="false" outlineLevel="0" collapsed="false">
      <c r="A10" s="4" t="n">
        <v>19</v>
      </c>
      <c r="B10" s="4" t="n">
        <v>150</v>
      </c>
      <c r="C10" s="13" t="n">
        <v>147.640378548896</v>
      </c>
      <c r="D10" s="13" t="n">
        <v>16.4166666666667</v>
      </c>
    </row>
    <row r="11" customFormat="false" ht="12.8" hidden="false" customHeight="false" outlineLevel="0" collapsed="false">
      <c r="A11" s="4" t="n">
        <v>23</v>
      </c>
      <c r="B11" s="4" t="n">
        <v>145</v>
      </c>
      <c r="C11" s="13" t="n">
        <v>155.400630914826</v>
      </c>
      <c r="D11" s="13" t="n">
        <v>15.1964285714286</v>
      </c>
    </row>
    <row r="12" customFormat="false" ht="12.8" hidden="false" customHeight="false" outlineLevel="0" collapsed="false">
      <c r="A12" s="4" t="n">
        <v>25</v>
      </c>
      <c r="B12" s="4" t="n">
        <v>175</v>
      </c>
      <c r="C12" s="13" t="n">
        <v>159.280757097792</v>
      </c>
      <c r="D12" s="13" t="n">
        <v>22.5178571428571</v>
      </c>
    </row>
    <row r="14" customFormat="false" ht="12.8" hidden="false" customHeight="false" outlineLevel="0" collapsed="false">
      <c r="A14" s="11" t="s">
        <v>30</v>
      </c>
      <c r="B14" s="12" t="s">
        <v>18</v>
      </c>
      <c r="C14" s="12" t="s">
        <v>19</v>
      </c>
    </row>
    <row r="15" customFormat="false" ht="12.8" hidden="false" customHeight="false" outlineLevel="0" collapsed="false">
      <c r="A15" s="11"/>
      <c r="B15" s="13" t="n">
        <f aca="false" t="array" ref="B15:C15">LINEST(B3:B12,A3:A12)</f>
        <v>1.94006309148265</v>
      </c>
      <c r="C15" s="13" t="n">
        <v>110.779179810726</v>
      </c>
    </row>
    <row r="16" customFormat="false" ht="12.8" hidden="false" customHeight="false" outlineLevel="0" collapsed="false">
      <c r="A16" s="11"/>
      <c r="B16" s="24" t="s">
        <v>20</v>
      </c>
      <c r="C16" s="24" t="s">
        <v>21</v>
      </c>
    </row>
    <row r="17" customFormat="false" ht="12.8" hidden="false" customHeight="false" outlineLevel="0" collapsed="false">
      <c r="A17" s="11"/>
      <c r="B17" s="13" t="n">
        <f aca="false" t="array" ref="B17:C17">LINEST(A3:A12,B3:B12)</f>
        <v>0.244047619047619</v>
      </c>
      <c r="C17" s="13" t="n">
        <v>-20.1904761904762</v>
      </c>
    </row>
    <row r="18" customFormat="false" ht="12.8" hidden="false" customHeight="false" outlineLevel="0" collapsed="false">
      <c r="B18" s="19"/>
      <c r="C18" s="19"/>
    </row>
    <row r="19" customFormat="false" ht="12.8" hidden="false" customHeight="false" outlineLevel="0" collapsed="false">
      <c r="A19" s="4" t="s">
        <v>31</v>
      </c>
      <c r="B19" s="24" t="s">
        <v>32</v>
      </c>
      <c r="C19" s="13" t="n">
        <f aca="false">CORREL(A3:A12,B3:B12)</f>
        <v>0.688089949264269</v>
      </c>
    </row>
    <row r="20" customFormat="false" ht="12.8" hidden="false" customHeight="false" outlineLevel="0" collapsed="false">
      <c r="A20" s="4" t="s">
        <v>33</v>
      </c>
      <c r="B20" s="25" t="s">
        <v>32</v>
      </c>
      <c r="C20" s="13" t="n">
        <f aca="false">RSQ(A3:A12,B3:B12)</f>
        <v>0.473467778278504</v>
      </c>
    </row>
  </sheetData>
  <mergeCells count="2">
    <mergeCell ref="C1:D1"/>
    <mergeCell ref="A14:A17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CC00"/>
    <pageSetUpPr fitToPage="false"/>
  </sheetPr>
  <dimension ref="A1:E19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E25" activeCellId="0" sqref="E25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A1" s="6" t="s">
        <v>5</v>
      </c>
      <c r="B1" s="6" t="s">
        <v>6</v>
      </c>
      <c r="C1" s="6" t="s">
        <v>28</v>
      </c>
      <c r="D1" s="6" t="s">
        <v>29</v>
      </c>
    </row>
    <row r="2" customFormat="false" ht="12.8" hidden="false" customHeight="false" outlineLevel="0" collapsed="false">
      <c r="A2" s="4" t="n">
        <v>1</v>
      </c>
      <c r="B2" s="4" t="n">
        <v>110</v>
      </c>
      <c r="C2" s="13" t="n">
        <f aca="false" t="array" ref="C2:C11">TREND(B$2:B$11,A$2:A$11)</f>
        <v>112.719242902208</v>
      </c>
      <c r="D2" s="13" t="n">
        <f aca="false">E2</f>
        <v>86.8292682926829</v>
      </c>
      <c r="E2" s="26" t="n">
        <f aca="false">A2*C$16-C$17</f>
        <v>86.8292682926829</v>
      </c>
    </row>
    <row r="3" customFormat="false" ht="12.8" hidden="false" customHeight="false" outlineLevel="0" collapsed="false">
      <c r="A3" s="4" t="n">
        <v>3</v>
      </c>
      <c r="B3" s="4" t="n">
        <v>125</v>
      </c>
      <c r="C3" s="13" t="n">
        <v>116.599369085174</v>
      </c>
      <c r="D3" s="13" t="n">
        <f aca="false">E3</f>
        <v>95.0243902439025</v>
      </c>
      <c r="E3" s="26" t="n">
        <f aca="false">A3*C$16-C$17</f>
        <v>95.0243902439025</v>
      </c>
    </row>
    <row r="4" customFormat="false" ht="12.8" hidden="false" customHeight="false" outlineLevel="0" collapsed="false">
      <c r="A4" s="4" t="n">
        <v>5</v>
      </c>
      <c r="B4" s="4" t="n">
        <v>100</v>
      </c>
      <c r="C4" s="13" t="n">
        <v>120.479495268139</v>
      </c>
      <c r="D4" s="13" t="n">
        <f aca="false">E4</f>
        <v>103.219512195122</v>
      </c>
      <c r="E4" s="26" t="n">
        <f aca="false">A4*C$16-C$17</f>
        <v>103.219512195122</v>
      </c>
    </row>
    <row r="5" customFormat="false" ht="12.8" hidden="false" customHeight="false" outlineLevel="0" collapsed="false">
      <c r="A5" s="4" t="n">
        <v>9</v>
      </c>
      <c r="B5" s="4" t="n">
        <v>165</v>
      </c>
      <c r="C5" s="13" t="n">
        <v>128.239747634069</v>
      </c>
      <c r="D5" s="13" t="n">
        <f aca="false">E5</f>
        <v>119.609756097561</v>
      </c>
      <c r="E5" s="26" t="n">
        <f aca="false">A5*C$16-C$17</f>
        <v>119.609756097561</v>
      </c>
    </row>
    <row r="6" customFormat="false" ht="12.8" hidden="false" customHeight="false" outlineLevel="0" collapsed="false">
      <c r="A6" s="4" t="n">
        <v>12</v>
      </c>
      <c r="B6" s="4" t="n">
        <v>130</v>
      </c>
      <c r="C6" s="13" t="n">
        <v>134.059936908517</v>
      </c>
      <c r="D6" s="13" t="n">
        <f aca="false">E6</f>
        <v>131.90243902439</v>
      </c>
      <c r="E6" s="26" t="n">
        <f aca="false">A6*C$16-C$17</f>
        <v>131.90243902439</v>
      </c>
    </row>
    <row r="7" customFormat="false" ht="12.8" hidden="false" customHeight="false" outlineLevel="0" collapsed="false">
      <c r="A7" s="4" t="n">
        <v>15</v>
      </c>
      <c r="B7" s="4" t="n">
        <v>120</v>
      </c>
      <c r="C7" s="13" t="n">
        <v>139.880126182965</v>
      </c>
      <c r="D7" s="13" t="n">
        <f aca="false">E7</f>
        <v>144.19512195122</v>
      </c>
      <c r="E7" s="26" t="n">
        <f aca="false">A7*C$16-C$17</f>
        <v>144.19512195122</v>
      </c>
    </row>
    <row r="8" customFormat="false" ht="12.8" hidden="false" customHeight="false" outlineLevel="0" collapsed="false">
      <c r="A8" s="4" t="n">
        <v>18</v>
      </c>
      <c r="B8" s="4" t="n">
        <v>140</v>
      </c>
      <c r="C8" s="13" t="n">
        <v>145.700315457413</v>
      </c>
      <c r="D8" s="13" t="n">
        <f aca="false">E8</f>
        <v>156.487804878049</v>
      </c>
      <c r="E8" s="26" t="n">
        <f aca="false">A8*C$16-C$17</f>
        <v>156.487804878049</v>
      </c>
    </row>
    <row r="9" customFormat="false" ht="12.8" hidden="false" customHeight="false" outlineLevel="0" collapsed="false">
      <c r="A9" s="4" t="n">
        <v>19</v>
      </c>
      <c r="B9" s="4" t="n">
        <v>150</v>
      </c>
      <c r="C9" s="13" t="n">
        <v>147.640378548896</v>
      </c>
      <c r="D9" s="13" t="n">
        <f aca="false">E9</f>
        <v>160.585365853659</v>
      </c>
      <c r="E9" s="26" t="n">
        <f aca="false">A9*C$16-C$17</f>
        <v>160.585365853659</v>
      </c>
    </row>
    <row r="10" customFormat="false" ht="12.8" hidden="false" customHeight="false" outlineLevel="0" collapsed="false">
      <c r="A10" s="4" t="n">
        <v>23</v>
      </c>
      <c r="B10" s="4" t="n">
        <v>145</v>
      </c>
      <c r="C10" s="13" t="n">
        <v>155.400630914826</v>
      </c>
      <c r="D10" s="13" t="n">
        <f aca="false">E10</f>
        <v>176.975609756098</v>
      </c>
      <c r="E10" s="26" t="n">
        <f aca="false">A10*C$16-C$17</f>
        <v>176.975609756098</v>
      </c>
    </row>
    <row r="11" customFormat="false" ht="12.8" hidden="false" customHeight="false" outlineLevel="0" collapsed="false">
      <c r="A11" s="4" t="n">
        <v>25</v>
      </c>
      <c r="B11" s="4" t="n">
        <v>175</v>
      </c>
      <c r="C11" s="13" t="n">
        <v>159.280757097792</v>
      </c>
      <c r="D11" s="13" t="n">
        <f aca="false">E11</f>
        <v>185.170731707317</v>
      </c>
      <c r="E11" s="26" t="n">
        <f aca="false">A11*C$16-C$17</f>
        <v>185.170731707317</v>
      </c>
    </row>
    <row r="13" customFormat="false" ht="12.8" hidden="false" customHeight="false" outlineLevel="0" collapsed="false">
      <c r="A13" s="0" t="s">
        <v>18</v>
      </c>
      <c r="B13" s="19" t="n">
        <f aca="false">'Version 1'!C18</f>
        <v>1.94006309148265</v>
      </c>
    </row>
    <row r="14" customFormat="false" ht="12.8" hidden="false" customHeight="false" outlineLevel="0" collapsed="false">
      <c r="A14" s="0" t="s">
        <v>19</v>
      </c>
      <c r="B14" s="19" t="n">
        <f aca="false">'Version 1'!C19</f>
        <v>110.779179810726</v>
      </c>
    </row>
    <row r="15" customFormat="false" ht="12.8" hidden="false" customHeight="false" outlineLevel="0" collapsed="false">
      <c r="B15" s="19"/>
    </row>
    <row r="16" customFormat="false" ht="12.8" hidden="false" customHeight="false" outlineLevel="0" collapsed="false">
      <c r="A16" s="0" t="s">
        <v>20</v>
      </c>
      <c r="B16" s="19" t="n">
        <f aca="false">'Version 1'!C21</f>
        <v>0.244047619047619</v>
      </c>
      <c r="C16" s="26" t="n">
        <f aca="false">1/B16</f>
        <v>4.09756097560976</v>
      </c>
    </row>
    <row r="17" customFormat="false" ht="12.8" hidden="false" customHeight="false" outlineLevel="0" collapsed="false">
      <c r="A17" s="0" t="s">
        <v>21</v>
      </c>
      <c r="B17" s="19" t="n">
        <f aca="false">'Version 1'!C22</f>
        <v>-20.1904761904762</v>
      </c>
      <c r="C17" s="26" t="n">
        <f aca="false">B17/B16</f>
        <v>-82.7317073170732</v>
      </c>
    </row>
    <row r="19" customFormat="false" ht="12.8" hidden="false" customHeight="false" outlineLevel="0" collapsed="false">
      <c r="A19" s="0" t="s">
        <v>34</v>
      </c>
      <c r="B19" s="27" t="n">
        <f aca="false">(CORREL(A2:A11,B2:B11))</f>
        <v>0.688089949264269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FF7043"/>
    <pageSetUpPr fitToPage="false"/>
  </sheetPr>
  <dimension ref="F31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O11" activeCellId="0" sqref="O11"/>
    </sheetView>
  </sheetViews>
  <sheetFormatPr defaultColWidth="11.53515625" defaultRowHeight="12.8" zeroHeight="false" outlineLevelRow="0" outlineLevelCol="0"/>
  <sheetData>
    <row r="31" customFormat="false" ht="12.8" hidden="false" customHeight="false" outlineLevel="0" collapsed="false">
      <c r="F31" s="28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CC0000"/>
    <pageSetUpPr fitToPage="false"/>
  </sheetPr>
  <dimension ref="A1:E24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D25" activeCellId="0" sqref="D25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22.89"/>
  </cols>
  <sheetData>
    <row r="1" customFormat="false" ht="12.8" hidden="false" customHeight="false" outlineLevel="0" collapsed="false">
      <c r="A1" s="29" t="s">
        <v>35</v>
      </c>
    </row>
    <row r="2" customFormat="false" ht="12.8" hidden="false" customHeight="false" outlineLevel="0" collapsed="false">
      <c r="E2" s="30" t="s">
        <v>36</v>
      </c>
    </row>
    <row r="3" customFormat="false" ht="12.8" hidden="false" customHeight="false" outlineLevel="0" collapsed="false">
      <c r="A3" s="4" t="s">
        <v>37</v>
      </c>
      <c r="B3" s="4" t="n">
        <f aca="false">'Version 1'!A16</f>
        <v>10</v>
      </c>
    </row>
    <row r="4" customFormat="false" ht="12.8" hidden="false" customHeight="false" outlineLevel="0" collapsed="false">
      <c r="A4" s="4" t="s">
        <v>34</v>
      </c>
      <c r="B4" s="13" t="n">
        <f aca="false">'Version 1'!C24</f>
        <v>0.688089949264269</v>
      </c>
    </row>
    <row r="6" customFormat="false" ht="12.8" hidden="false" customHeight="false" outlineLevel="0" collapsed="false">
      <c r="A6" s="0" t="s">
        <v>38</v>
      </c>
    </row>
    <row r="15" customFormat="false" ht="12.8" hidden="false" customHeight="false" outlineLevel="0" collapsed="false">
      <c r="A15" s="16" t="s">
        <v>39</v>
      </c>
      <c r="B15" s="31" t="n">
        <f aca="false">B4*SQRT(8)/SQRT(1-B4^2)</f>
        <v>2.68211707536998</v>
      </c>
    </row>
    <row r="17" customFormat="false" ht="12.8" hidden="false" customHeight="false" outlineLevel="0" collapsed="false">
      <c r="A17" s="0" t="s">
        <v>40</v>
      </c>
    </row>
    <row r="18" customFormat="false" ht="12.8" hidden="false" customHeight="false" outlineLevel="0" collapsed="false">
      <c r="A18" s="0" t="s">
        <v>41</v>
      </c>
      <c r="B18" s="32" t="n">
        <f aca="false">10-2</f>
        <v>8</v>
      </c>
    </row>
    <row r="21" customFormat="false" ht="12.8" hidden="false" customHeight="false" outlineLevel="0" collapsed="false">
      <c r="A21" s="0" t="s">
        <v>42</v>
      </c>
      <c r="B21" s="33" t="s">
        <v>43</v>
      </c>
      <c r="C21" s="33" t="s">
        <v>44</v>
      </c>
    </row>
    <row r="22" customFormat="false" ht="12.8" hidden="false" customHeight="false" outlineLevel="0" collapsed="false">
      <c r="A22" s="34" t="n">
        <v>0.1</v>
      </c>
      <c r="B22" s="35" t="n">
        <f aca="false">_xlfn.T.INV.2T(A22,B$18)</f>
        <v>1.8595480375309</v>
      </c>
      <c r="C22" s="36" t="str">
        <f aca="false">IF(B22&lt;B$15,"H1","H0")</f>
        <v>H1</v>
      </c>
    </row>
    <row r="23" customFormat="false" ht="12.8" hidden="false" customHeight="false" outlineLevel="0" collapsed="false">
      <c r="A23" s="34" t="n">
        <v>0.05</v>
      </c>
      <c r="B23" s="35" t="n">
        <f aca="false">_xlfn.T.INV.2T(A23,B$18)</f>
        <v>2.30600413520417</v>
      </c>
      <c r="C23" s="36" t="str">
        <f aca="false">IF(B23&lt;B$15,"H1","H0")</f>
        <v>H1</v>
      </c>
    </row>
    <row r="24" customFormat="false" ht="12.8" hidden="false" customHeight="false" outlineLevel="0" collapsed="false">
      <c r="A24" s="34" t="n">
        <v>0.01</v>
      </c>
      <c r="B24" s="35" t="n">
        <f aca="false">_xlfn.T.INV.2T(A24,B$18)</f>
        <v>3.3553873313334</v>
      </c>
      <c r="C24" s="36" t="str">
        <f aca="false">IF(B24&lt;B$15,"H1","H0")</f>
        <v>H0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407</TotalTime>
  <Application>LibreOffice/6.4.3.2$Linux_X86_64 LibreOffice_project/85aa6f776c6af63185291a519637a4f7af4e8a3b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2016-06-19T10:43:02Z</dcterms:created>
  <dc:creator/>
  <dc:description/>
  <dc:language>fr-FR</dc:language>
  <cp:lastModifiedBy/>
  <dcterms:modified xsi:type="dcterms:W3CDTF">2020-05-09T16:06:09Z</dcterms:modified>
  <cp:revision>14</cp:revision>
  <dc:subject/>
  <dc:title/>
</cp:coreProperties>
</file>