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1.emf" ContentType="image/x-emf"/>
  <Override PartName="/xl/drawings/drawing7.xml" ContentType="application/vnd.openxmlformats-officedocument.drawing+xml"/>
  <Override PartName="/xl/drawings/drawing6.xml" ContentType="application/vnd.openxmlformats-officedocument.drawing+xml"/>
  <Override PartName="/xl/drawings/drawing5.xml" ContentType="application/vnd.openxmlformats-officedocument.drawing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9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16.xml" ContentType="application/vnd.openxmlformats-officedocument.drawingml.chart+xml"/>
  <Override PartName="/xl/charts/chart15.xml" ContentType="application/vnd.openxmlformats-officedocument.drawingml.chart+xml"/>
  <Override PartName="/xl/charts/chart14.xml" ContentType="application/vnd.openxmlformats-officedocument.drawingml.chart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4.xml" ContentType="application/vnd.openxmlformats-officedocument.drawingml.chart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9" firstSheet="0" activeTab="8"/>
  </bookViews>
  <sheets>
    <sheet name="Principes" sheetId="1" state="visible" r:id="rId2"/>
    <sheet name="Exemple 1" sheetId="2" state="visible" r:id="rId3"/>
    <sheet name="Exemple 2" sheetId="3" state="visible" r:id="rId4"/>
    <sheet name="Modèles" sheetId="4" state="visible" r:id="rId5"/>
    <sheet name="Notations" sheetId="5" state="visible" r:id="rId6"/>
    <sheet name="Modèle additif" sheetId="6" state="visible" r:id="rId7"/>
    <sheet name="Modèle multiplicatif" sheetId="7" state="visible" r:id="rId8"/>
    <sheet name="Immatriculations" sheetId="8" state="visible" r:id="rId9"/>
    <sheet name="Moyennes mobiles" sheetId="9" state="visible" r:id="rId10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<sst xmlns="http://schemas.openxmlformats.org/spreadsheetml/2006/main" count="192" uniqueCount="108">
  <si>
    <t xml:space="preserve">Chroniques ou séries chronologiques</t>
  </si>
  <si>
    <t xml:space="preserve">&gt; Séries statistiques ordonnées en fonction du temps</t>
  </si>
  <si>
    <t xml:space="preserve">&gt; Cas particulier des séries à deux caractères dont le premier est le temps</t>
  </si>
  <si>
    <t xml:space="preserve">&gt; Etude intéressante afin de prévoir l’évolution du phénomène étudié dans le temps</t>
  </si>
  <si>
    <t xml:space="preserve">&gt; Fluctuations : manifestation du temps</t>
  </si>
  <si>
    <t xml:space="preserve">&gt; Saisonnalité</t>
  </si>
  <si>
    <t xml:space="preserve">Mois</t>
  </si>
  <si>
    <t xml:space="preserve">Nb Accidents</t>
  </si>
  <si>
    <t xml:space="preserve">Trimestres</t>
  </si>
  <si>
    <t xml:space="preserve">Janv</t>
  </si>
  <si>
    <t xml:space="preserve">Année 2004</t>
  </si>
  <si>
    <t xml:space="preserve">Févr</t>
  </si>
  <si>
    <t xml:space="preserve">Mars</t>
  </si>
  <si>
    <t xml:space="preserve">Avr</t>
  </si>
  <si>
    <t xml:space="preserve">Mai</t>
  </si>
  <si>
    <t xml:space="preserve">Juin</t>
  </si>
  <si>
    <t xml:space="preserve">Juil</t>
  </si>
  <si>
    <t xml:space="preserve">Août</t>
  </si>
  <si>
    <t xml:space="preserve">Sept</t>
  </si>
  <si>
    <t xml:space="preserve">Oct</t>
  </si>
  <si>
    <t xml:space="preserve">Nov</t>
  </si>
  <si>
    <t xml:space="preserve">Déc</t>
  </si>
  <si>
    <t xml:space="preserve">Année 2005</t>
  </si>
  <si>
    <t xml:space="preserve">Immatriculations de voitures particulieres neuves - Données brutes
(en milliers)</t>
  </si>
  <si>
    <t xml:space="preserve">2012_01</t>
  </si>
  <si>
    <t xml:space="preserve">2012_02</t>
  </si>
  <si>
    <t xml:space="preserve">2012_03</t>
  </si>
  <si>
    <t xml:space="preserve">2012_04</t>
  </si>
  <si>
    <t xml:space="preserve">Trimestres </t>
  </si>
  <si>
    <t xml:space="preserve">2012_05</t>
  </si>
  <si>
    <t xml:space="preserve">2012_06</t>
  </si>
  <si>
    <t xml:space="preserve">2012_07</t>
  </si>
  <si>
    <t xml:space="preserve">2012_08</t>
  </si>
  <si>
    <t xml:space="preserve">2012_09</t>
  </si>
  <si>
    <t xml:space="preserve">2012_10</t>
  </si>
  <si>
    <t xml:space="preserve">2012_11</t>
  </si>
  <si>
    <t xml:space="preserve">2012_12</t>
  </si>
  <si>
    <t xml:space="preserve">2013_01</t>
  </si>
  <si>
    <t xml:space="preserve">2013_02</t>
  </si>
  <si>
    <t xml:space="preserve">2013_03</t>
  </si>
  <si>
    <t xml:space="preserve">2013_04</t>
  </si>
  <si>
    <t xml:space="preserve">2013_05</t>
  </si>
  <si>
    <t xml:space="preserve">2013_06</t>
  </si>
  <si>
    <t xml:space="preserve">2013_07</t>
  </si>
  <si>
    <t xml:space="preserve">2013_08</t>
  </si>
  <si>
    <t xml:space="preserve">2013_09</t>
  </si>
  <si>
    <t xml:space="preserve">2013_10</t>
  </si>
  <si>
    <t xml:space="preserve">2013_11</t>
  </si>
  <si>
    <t xml:space="preserve">2013_12</t>
  </si>
  <si>
    <t xml:space="preserve">Source : CGDD, SOeS</t>
  </si>
  <si>
    <t xml:space="preserve">t</t>
  </si>
  <si>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t</t>
    </r>
  </si>
  <si>
    <t xml:space="preserve">Trend  - f(t)</t>
  </si>
  <si>
    <r>
      <rPr>
        <b val="true"/>
        <sz val="10"/>
        <rFont val="Arial"/>
        <family val="2"/>
      </rPr>
      <t xml:space="preserve">S</t>
    </r>
    <r>
      <rPr>
        <b val="true"/>
        <vertAlign val="subscript"/>
        <sz val="10"/>
        <rFont val="Arial"/>
        <family val="2"/>
      </rPr>
      <t xml:space="preserve">t </t>
    </r>
  </si>
  <si>
    <r>
      <rPr>
        <b val="true"/>
        <sz val="10"/>
        <rFont val="Arial"/>
        <family val="2"/>
      </rPr>
      <t xml:space="preserve">S</t>
    </r>
    <r>
      <rPr>
        <b val="true"/>
        <vertAlign val="subscript"/>
        <sz val="10"/>
        <rFont val="Arial"/>
        <family val="2"/>
      </rPr>
      <t xml:space="preserve">j</t>
    </r>
  </si>
  <si>
    <r>
      <rPr>
        <b val="true"/>
        <sz val="10"/>
        <rFont val="Arial"/>
        <family val="2"/>
      </rPr>
      <t xml:space="preserve">y</t>
    </r>
    <r>
      <rPr>
        <b val="true"/>
        <vertAlign val="superscript"/>
        <sz val="10"/>
        <rFont val="Arial"/>
        <family val="2"/>
      </rPr>
      <t xml:space="preserve">*</t>
    </r>
    <r>
      <rPr>
        <b val="true"/>
        <vertAlign val="subscript"/>
        <sz val="10"/>
        <rFont val="Arial"/>
        <family val="2"/>
      </rPr>
      <t xml:space="preserve">t</t>
    </r>
  </si>
  <si>
    <t xml:space="preserve">% écarts</t>
  </si>
  <si>
    <t xml:space="preserve">CVS</t>
  </si>
  <si>
    <t xml:space="preserve">Var. Acc.</t>
  </si>
  <si>
    <t xml:space="preserve">année n</t>
  </si>
  <si>
    <t xml:space="preserve">année n+1</t>
  </si>
  <si>
    <t xml:space="preserve">année n+2</t>
  </si>
  <si>
    <t xml:space="preserve">r=</t>
  </si>
  <si>
    <t xml:space="preserve">f(t) = at + b</t>
  </si>
  <si>
    <t xml:space="preserve">St=yt -f(t)</t>
  </si>
  <si>
    <t xml:space="preserve">Trend + Sj</t>
  </si>
  <si>
    <t xml:space="preserve">a</t>
  </si>
  <si>
    <t xml:space="preserve">b</t>
  </si>
  <si>
    <t xml:space="preserve">f(t)=-2,50t + 522,23</t>
  </si>
  <si>
    <t xml:space="preserve">Ventes estimées=</t>
  </si>
  <si>
    <t xml:space="preserve">-2,5t+522,23 + Sj</t>
  </si>
  <si>
    <t xml:space="preserve">Prévisions</t>
  </si>
  <si>
    <r>
      <rPr>
        <b val="true"/>
        <sz val="10"/>
        <rFont val="Arial"/>
        <family val="2"/>
      </rPr>
      <t xml:space="preserve">Immatriculations : (y</t>
    </r>
    <r>
      <rPr>
        <b val="true"/>
        <vertAlign val="subscript"/>
        <sz val="10"/>
        <rFont val="Arial"/>
        <family val="2"/>
      </rPr>
      <t xml:space="preserve">t</t>
    </r>
    <r>
      <rPr>
        <b val="true"/>
        <sz val="10"/>
        <rFont val="Arial"/>
        <family val="2"/>
      </rPr>
      <t xml:space="preserve">)</t>
    </r>
  </si>
  <si>
    <r>
      <rPr>
        <b val="true"/>
        <sz val="10"/>
        <rFont val="Arial"/>
        <family val="2"/>
      </rPr>
      <t xml:space="preserve">S</t>
    </r>
    <r>
      <rPr>
        <b val="true"/>
        <vertAlign val="subscript"/>
        <sz val="10"/>
        <rFont val="Arial"/>
        <family val="2"/>
      </rPr>
      <t xml:space="preserve">t </t>
    </r>
    <r>
      <rPr>
        <b val="true"/>
        <sz val="10"/>
        <rFont val="Arial"/>
        <family val="2"/>
      </rPr>
      <t xml:space="preserve">(Coefs partiels)</t>
    </r>
  </si>
  <si>
    <r>
      <rPr>
        <b val="true"/>
        <sz val="10"/>
        <color rgb="FF800000"/>
        <rFont val="Arial"/>
        <family val="2"/>
      </rPr>
      <t xml:space="preserve">CVS = y</t>
    </r>
    <r>
      <rPr>
        <b val="true"/>
        <vertAlign val="subscript"/>
        <sz val="10"/>
        <color rgb="FF800000"/>
        <rFont val="Arial"/>
        <family val="2"/>
      </rPr>
      <t xml:space="preserve">t </t>
    </r>
    <r>
      <rPr>
        <b val="true"/>
        <sz val="10"/>
        <color rgb="FF800000"/>
        <rFont val="Arial"/>
        <family val="2"/>
      </rPr>
      <t xml:space="preserve">– S</t>
    </r>
    <r>
      <rPr>
        <b val="true"/>
        <vertAlign val="subscript"/>
        <sz val="10"/>
        <color rgb="FF800000"/>
        <rFont val="Arial"/>
        <family val="2"/>
      </rPr>
      <t xml:space="preserve">j</t>
    </r>
  </si>
  <si>
    <r>
      <rPr>
        <b val="true"/>
        <sz val="10"/>
        <color rgb="FF000099"/>
        <rFont val="Symbola"/>
        <family val="0"/>
      </rPr>
      <t xml:space="preserve">Var. Acc.</t>
    </r>
    <r>
      <rPr>
        <b val="true"/>
        <sz val="10"/>
        <color rgb="FF000099"/>
        <rFont val="Arial"/>
        <family val="2"/>
      </rPr>
      <t xml:space="preserve"> = f(t) – CVS</t>
    </r>
  </si>
  <si>
    <r>
      <rPr>
        <b val="true"/>
        <sz val="10"/>
        <rFont val="Arial"/>
        <family val="2"/>
      </rPr>
      <t xml:space="preserve">S</t>
    </r>
    <r>
      <rPr>
        <b val="true"/>
        <vertAlign val="subscript"/>
        <sz val="10"/>
        <rFont val="Arial"/>
        <family val="2"/>
      </rPr>
      <t xml:space="preserve">j </t>
    </r>
    <r>
      <rPr>
        <b val="true"/>
        <sz val="10"/>
        <rFont val="Arial"/>
        <family val="2"/>
      </rPr>
      <t xml:space="preserve">Coefs Saisonniers</t>
    </r>
  </si>
  <si>
    <r>
      <rPr>
        <b val="true"/>
        <sz val="10"/>
        <color rgb="FF800000"/>
        <rFont val="Arial"/>
        <family val="2"/>
      </rPr>
      <t xml:space="preserve">CVS = f(t) + S</t>
    </r>
    <r>
      <rPr>
        <b val="true"/>
        <vertAlign val="subscript"/>
        <sz val="10"/>
        <color rgb="FF800000"/>
        <rFont val="Arial"/>
        <family val="2"/>
      </rPr>
      <t xml:space="preserve">t </t>
    </r>
    <r>
      <rPr>
        <b val="true"/>
        <sz val="10"/>
        <color rgb="FF800000"/>
        <rFont val="Arial"/>
        <family val="2"/>
      </rPr>
      <t xml:space="preserve">– S</t>
    </r>
    <r>
      <rPr>
        <b val="true"/>
        <vertAlign val="subscript"/>
        <sz val="10"/>
        <color rgb="FF800000"/>
        <rFont val="Arial"/>
        <family val="2"/>
      </rPr>
      <t xml:space="preserve">j</t>
    </r>
  </si>
  <si>
    <r>
      <rPr>
        <b val="true"/>
        <sz val="10"/>
        <color rgb="FF000099"/>
        <rFont val="Symbola"/>
        <family val="0"/>
      </rPr>
      <t xml:space="preserve">Var. Acc.</t>
    </r>
    <r>
      <rPr>
        <b val="true"/>
        <sz val="10"/>
        <color rgb="FF000099"/>
        <rFont val="Arial"/>
        <family val="2"/>
      </rPr>
      <t xml:space="preserve"> = y</t>
    </r>
    <r>
      <rPr>
        <b val="true"/>
        <vertAlign val="subscript"/>
        <sz val="10"/>
        <color rgb="FF000099"/>
        <rFont val="Arial"/>
        <family val="2"/>
      </rPr>
      <t xml:space="preserve">t</t>
    </r>
    <r>
      <rPr>
        <b val="true"/>
        <sz val="10"/>
        <color rgb="FF000099"/>
        <rFont val="Arial"/>
        <family val="2"/>
      </rPr>
      <t xml:space="preserve"> - y</t>
    </r>
    <r>
      <rPr>
        <b val="true"/>
        <vertAlign val="superscript"/>
        <sz val="10"/>
        <color rgb="FF000099"/>
        <rFont val="Arial"/>
        <family val="2"/>
      </rPr>
      <t xml:space="preserve">*</t>
    </r>
    <r>
      <rPr>
        <b val="true"/>
        <vertAlign val="subscript"/>
        <sz val="10"/>
        <color rgb="FF000099"/>
        <rFont val="Arial"/>
        <family val="2"/>
      </rPr>
      <t xml:space="preserve">t</t>
    </r>
  </si>
  <si>
    <r>
      <rPr>
        <b val="true"/>
        <sz val="10"/>
        <rFont val="Arial"/>
        <family val="2"/>
      </rPr>
      <t xml:space="preserve">Estimations :  y</t>
    </r>
    <r>
      <rPr>
        <b val="true"/>
        <vertAlign val="superscript"/>
        <sz val="10"/>
        <rFont val="Arial"/>
        <family val="2"/>
      </rPr>
      <t xml:space="preserve">*</t>
    </r>
    <r>
      <rPr>
        <b val="true"/>
        <vertAlign val="subscript"/>
        <sz val="10"/>
        <rFont val="Arial"/>
        <family val="2"/>
      </rPr>
      <t xml:space="preserve">t</t>
    </r>
  </si>
  <si>
    <t xml:space="preserve">j : nb de saisons</t>
  </si>
  <si>
    <t xml:space="preserve">f(t) Trend</t>
  </si>
  <si>
    <t xml:space="preserve">St=yt / f(t)</t>
  </si>
  <si>
    <t xml:space="preserve">Trend * Sj</t>
  </si>
  <si>
    <t xml:space="preserve">CVS = yt / Sj</t>
  </si>
  <si>
    <r>
      <rPr>
        <b val="true"/>
        <sz val="10"/>
        <color rgb="FF000099"/>
        <rFont val="Symbola"/>
        <family val="0"/>
      </rPr>
      <t xml:space="preserve">Var. Acc.</t>
    </r>
    <r>
      <rPr>
        <b val="true"/>
        <sz val="10"/>
        <color rgb="FF000099"/>
        <rFont val="Arial"/>
        <family val="2"/>
      </rPr>
      <t xml:space="preserve"> =CVS / f(t) </t>
    </r>
  </si>
  <si>
    <r>
      <rPr>
        <b val="true"/>
        <sz val="10"/>
        <color rgb="FF800000"/>
        <rFont val="Arial"/>
        <family val="2"/>
      </rPr>
      <t xml:space="preserve">CVS = f(t) x S</t>
    </r>
    <r>
      <rPr>
        <b val="true"/>
        <vertAlign val="subscript"/>
        <sz val="10"/>
        <color rgb="FF800000"/>
        <rFont val="Arial"/>
        <family val="2"/>
      </rPr>
      <t xml:space="preserve">t </t>
    </r>
    <r>
      <rPr>
        <b val="true"/>
        <sz val="10"/>
        <color rgb="FF800000"/>
        <rFont val="Arial"/>
        <family val="2"/>
      </rPr>
      <t xml:space="preserve">/ S</t>
    </r>
    <r>
      <rPr>
        <b val="true"/>
        <vertAlign val="subscript"/>
        <sz val="10"/>
        <color rgb="FF800000"/>
        <rFont val="Arial"/>
        <family val="2"/>
      </rPr>
      <t xml:space="preserve">j</t>
    </r>
  </si>
  <si>
    <r>
      <rPr>
        <b val="true"/>
        <sz val="10"/>
        <color rgb="FF000099"/>
        <rFont val="Symbola"/>
        <family val="0"/>
      </rPr>
      <t xml:space="preserve">Var. Acc.</t>
    </r>
    <r>
      <rPr>
        <b val="true"/>
        <sz val="10"/>
        <color rgb="FF000099"/>
        <rFont val="Arial"/>
        <family val="2"/>
      </rPr>
      <t xml:space="preserve"> = y</t>
    </r>
    <r>
      <rPr>
        <b val="true"/>
        <vertAlign val="subscript"/>
        <sz val="10"/>
        <color rgb="FF000099"/>
        <rFont val="Arial"/>
        <family val="2"/>
      </rPr>
      <t xml:space="preserve">t</t>
    </r>
    <r>
      <rPr>
        <b val="true"/>
        <sz val="10"/>
        <color rgb="FF000099"/>
        <rFont val="Arial"/>
        <family val="2"/>
      </rPr>
      <t xml:space="preserve"> / y</t>
    </r>
    <r>
      <rPr>
        <b val="true"/>
        <vertAlign val="superscript"/>
        <sz val="10"/>
        <color rgb="FF000099"/>
        <rFont val="Arial"/>
        <family val="2"/>
      </rPr>
      <t xml:space="preserve">*</t>
    </r>
    <r>
      <rPr>
        <b val="true"/>
        <vertAlign val="subscript"/>
        <sz val="10"/>
        <color rgb="FF000099"/>
        <rFont val="Arial"/>
        <family val="2"/>
      </rPr>
      <t xml:space="preserve">t</t>
    </r>
  </si>
  <si>
    <t xml:space="preserve">Immatriculations</t>
  </si>
  <si>
    <t xml:space="preserve">2014_01</t>
  </si>
  <si>
    <t xml:space="preserve">2014_02</t>
  </si>
  <si>
    <t xml:space="preserve">2014_03</t>
  </si>
  <si>
    <t xml:space="preserve">2014_04</t>
  </si>
  <si>
    <t xml:space="preserve">2014_05</t>
  </si>
  <si>
    <t xml:space="preserve">2014_06</t>
  </si>
  <si>
    <t xml:space="preserve">2014_07</t>
  </si>
  <si>
    <t xml:space="preserve">2014_08</t>
  </si>
  <si>
    <t xml:space="preserve">2014_09</t>
  </si>
  <si>
    <t xml:space="preserve">2014_10</t>
  </si>
  <si>
    <t xml:space="preserve">2014_11</t>
  </si>
  <si>
    <t xml:space="preserve">2014_12</t>
  </si>
  <si>
    <t xml:space="preserve">2015_01</t>
  </si>
  <si>
    <t xml:space="preserve">2015_02</t>
  </si>
  <si>
    <t xml:space="preserve">2015_03</t>
  </si>
  <si>
    <t xml:space="preserve">Mmt</t>
  </si>
  <si>
    <t xml:space="preserve">St=yt -Mt</t>
  </si>
  <si>
    <r>
      <rPr>
        <b val="true"/>
        <sz val="10"/>
        <color rgb="FF000099"/>
        <rFont val="Symbola"/>
        <family val="0"/>
      </rPr>
      <t xml:space="preserve">Var. Acc.</t>
    </r>
    <r>
      <rPr>
        <b val="true"/>
        <sz val="10"/>
        <color rgb="FF000099"/>
        <rFont val="Arial"/>
        <family val="2"/>
      </rPr>
      <t xml:space="preserve"> = Mmt – CVS</t>
    </r>
  </si>
  <si>
    <r>
      <rPr>
        <b val="true"/>
        <sz val="10"/>
        <color rgb="FF800000"/>
        <rFont val="Arial"/>
        <family val="2"/>
      </rPr>
      <t xml:space="preserve">CVS = Mmt + S</t>
    </r>
    <r>
      <rPr>
        <b val="true"/>
        <vertAlign val="subscript"/>
        <sz val="10"/>
        <color rgb="FF800000"/>
        <rFont val="Arial"/>
        <family val="2"/>
      </rPr>
      <t xml:space="preserve">t </t>
    </r>
    <r>
      <rPr>
        <b val="true"/>
        <sz val="10"/>
        <color rgb="FF800000"/>
        <rFont val="Arial"/>
        <family val="2"/>
      </rPr>
      <t xml:space="preserve">– S</t>
    </r>
    <r>
      <rPr>
        <b val="true"/>
        <vertAlign val="subscript"/>
        <sz val="10"/>
        <color rgb="FF800000"/>
        <rFont val="Arial"/>
        <family val="2"/>
      </rPr>
      <t xml:space="preserve">j</t>
    </r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</si>
</sst>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"/>
    <numFmt numFmtId="166" formatCode="0.000"/>
    <numFmt numFmtId="167" formatCode="0.00"/>
    <numFmt numFmtId="168" formatCode="0.00%"/>
  </numFmts>
  <fonts count="35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800000"/>
      <name val="Arial"/>
      <family val="2"/>
    </font>
    <font>
      <b val="true"/>
      <sz val="15"/>
      <name val="Arial"/>
      <family val="2"/>
    </font>
    <font>
      <b val="true"/>
      <sz val="10"/>
      <color rgb="FFFFFFCC"/>
      <name val="Arial"/>
      <family val="2"/>
    </font>
    <font>
      <b val="true"/>
      <sz val="10"/>
      <color rgb="FFFFFFCC"/>
      <name val="Verdana"/>
      <family val="2"/>
    </font>
    <font>
      <b val="true"/>
      <sz val="10"/>
      <color rgb="FF800000"/>
      <name val="Arial"/>
      <family val="2"/>
    </font>
    <font>
      <b val="true"/>
      <sz val="10"/>
      <color rgb="FF800000"/>
      <name val="Verdana"/>
      <family val="2"/>
    </font>
    <font>
      <b val="true"/>
      <sz val="8"/>
      <color rgb="FF800000"/>
      <name val="Verdana"/>
      <family val="2"/>
    </font>
    <font>
      <b val="true"/>
      <sz val="10"/>
      <color rgb="FF000066"/>
      <name val="Arial"/>
      <family val="2"/>
    </font>
    <font>
      <sz val="8"/>
      <color rgb="FF212121"/>
      <name val="Arial"/>
      <family val="2"/>
    </font>
    <font>
      <sz val="5.25"/>
      <color rgb="FF212121"/>
      <name val="Arial"/>
      <family val="2"/>
    </font>
    <font>
      <b val="true"/>
      <u val="single"/>
      <sz val="14"/>
      <color rgb="FF000000"/>
      <name val="Verdana"/>
      <family val="2"/>
    </font>
    <font>
      <sz val="14"/>
      <color rgb="FF000000"/>
      <name val="Verdana"/>
      <family val="2"/>
    </font>
    <font>
      <b val="true"/>
      <sz val="18"/>
      <color rgb="FF000000"/>
      <name val="Calibri"/>
      <family val="2"/>
    </font>
    <font>
      <b val="true"/>
      <sz val="10"/>
      <name val="Arial"/>
      <family val="2"/>
    </font>
    <font>
      <b val="true"/>
      <vertAlign val="subscript"/>
      <sz val="10"/>
      <name val="Arial"/>
      <family val="2"/>
    </font>
    <font>
      <b val="true"/>
      <vertAlign val="superscript"/>
      <sz val="10"/>
      <name val="Arial"/>
      <family val="2"/>
    </font>
    <font>
      <b val="true"/>
      <sz val="10"/>
      <color rgb="FF990000"/>
      <name val="Arial"/>
      <family val="2"/>
    </font>
    <font>
      <b val="true"/>
      <sz val="10"/>
      <color rgb="FF006600"/>
      <name val="Arial"/>
      <family val="2"/>
    </font>
    <font>
      <b val="true"/>
      <sz val="10"/>
      <color rgb="FFFF3300"/>
      <name val="Arial"/>
      <family val="2"/>
    </font>
    <font>
      <b val="true"/>
      <sz val="10"/>
      <color rgb="FF0000CC"/>
      <name val="Arial"/>
      <family val="2"/>
    </font>
    <font>
      <b val="true"/>
      <vertAlign val="subscript"/>
      <sz val="10"/>
      <color rgb="FF800000"/>
      <name val="Arial"/>
      <family val="2"/>
    </font>
    <font>
      <b val="true"/>
      <sz val="10"/>
      <color rgb="FF000099"/>
      <name val="Symbola"/>
      <family val="0"/>
    </font>
    <font>
      <b val="true"/>
      <sz val="10"/>
      <color rgb="FF000099"/>
      <name val="Arial"/>
      <family val="2"/>
    </font>
    <font>
      <b val="true"/>
      <vertAlign val="subscript"/>
      <sz val="10"/>
      <color rgb="FF000099"/>
      <name val="Arial"/>
      <family val="2"/>
    </font>
    <font>
      <b val="true"/>
      <vertAlign val="superscript"/>
      <sz val="10"/>
      <color rgb="FF000099"/>
      <name val="Arial"/>
      <family val="2"/>
    </font>
    <font>
      <b val="true"/>
      <sz val="10"/>
      <color rgb="FF00330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b val="true"/>
      <sz val="10"/>
      <color rgb="FFCC0000"/>
      <name val="Arial"/>
      <family val="2"/>
    </font>
    <font>
      <b val="true"/>
      <sz val="10"/>
      <color rgb="FF801900"/>
      <name val="Arial"/>
      <family val="2"/>
    </font>
    <font>
      <sz val="10"/>
      <color rgb="FF8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993300"/>
        <bgColor rgb="FF801900"/>
      </patternFill>
    </fill>
    <fill>
      <patternFill patternType="solid">
        <fgColor rgb="FFFFFF00"/>
        <bgColor rgb="FFFFFF66"/>
      </patternFill>
    </fill>
    <fill>
      <patternFill patternType="solid">
        <fgColor rgb="FFFFFF99"/>
        <bgColor rgb="FFFFFFCC"/>
      </patternFill>
    </fill>
    <fill>
      <patternFill patternType="solid">
        <fgColor rgb="FF33FF99"/>
        <bgColor rgb="FF66FF99"/>
      </patternFill>
    </fill>
    <fill>
      <patternFill patternType="solid">
        <fgColor rgb="FFCCFFFF"/>
        <bgColor rgb="FFEEEEEE"/>
      </patternFill>
    </fill>
    <fill>
      <patternFill patternType="solid">
        <fgColor rgb="FFEEEEEE"/>
        <bgColor rgb="FFFFFFFF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D320"/>
      </patternFill>
    </fill>
    <fill>
      <patternFill patternType="solid">
        <fgColor rgb="FF99FF66"/>
        <bgColor rgb="FF66FF99"/>
      </patternFill>
    </fill>
    <fill>
      <patternFill patternType="solid">
        <fgColor rgb="FF00CCFF"/>
        <bgColor rgb="FF00FFFF"/>
      </patternFill>
    </fill>
    <fill>
      <patternFill patternType="solid">
        <fgColor rgb="FF000000"/>
        <bgColor rgb="FF212121"/>
      </patternFill>
    </fill>
    <fill>
      <patternFill patternType="solid">
        <fgColor rgb="FF006600"/>
        <bgColor rgb="FF003300"/>
      </patternFill>
    </fill>
    <fill>
      <patternFill patternType="solid">
        <fgColor rgb="FFCC3300"/>
        <bgColor rgb="FF993300"/>
      </patternFill>
    </fill>
    <fill>
      <patternFill patternType="solid">
        <fgColor rgb="FF0000CC"/>
        <bgColor rgb="FF000099"/>
      </patternFill>
    </fill>
    <fill>
      <patternFill patternType="solid">
        <fgColor rgb="FFFFFFFF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>
        <color rgb="FF212121"/>
      </left>
      <right style="medium">
        <color rgb="FF212121"/>
      </right>
      <top style="medium">
        <color rgb="FF212121"/>
      </top>
      <bottom style="medium">
        <color rgb="FF212121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>
        <color rgb="FF212121"/>
      </left>
      <right style="medium">
        <color rgb="FF212121"/>
      </right>
      <top style="medium">
        <color rgb="FF212121"/>
      </top>
      <bottom style="thin">
        <color rgb="FF212121"/>
      </bottom>
      <diagonal/>
    </border>
    <border diagonalUp="false" diagonalDown="false">
      <left style="medium">
        <color rgb="FF212121"/>
      </left>
      <right style="medium">
        <color rgb="FF212121"/>
      </right>
      <top style="thin">
        <color rgb="FF212121"/>
      </top>
      <bottom style="thin">
        <color rgb="FF212121"/>
      </bottom>
      <diagonal/>
    </border>
    <border diagonalUp="false" diagonalDown="false">
      <left style="medium">
        <color rgb="FF212121"/>
      </left>
      <right style="medium">
        <color rgb="FF212121"/>
      </right>
      <top style="thin">
        <color rgb="FF212121"/>
      </top>
      <bottom style="medium">
        <color rgb="FF212121"/>
      </bottom>
      <diagonal/>
    </border>
    <border diagonalUp="false" diagonalDown="false">
      <left style="thin">
        <color rgb="FF212121"/>
      </left>
      <right style="thin">
        <color rgb="FF212121"/>
      </right>
      <top style="thin">
        <color rgb="FF212121"/>
      </top>
      <bottom style="thin">
        <color rgb="FF212121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4" borderId="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4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8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3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3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9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1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1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0" fillId="1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1" fillId="1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5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C0000"/>
      <rgbColor rgb="FF00CC33"/>
      <rgbColor rgb="FF0000CC"/>
      <rgbColor rgb="FFFFFF00"/>
      <rgbColor rgb="FFFF00FF"/>
      <rgbColor rgb="FF66FF99"/>
      <rgbColor rgb="FF800000"/>
      <rgbColor rgb="FF006600"/>
      <rgbColor rgb="FF000080"/>
      <rgbColor rgb="FF808000"/>
      <rgbColor rgb="FF800080"/>
      <rgbColor rgb="FF008080"/>
      <rgbColor rgb="FFB3B3B3"/>
      <rgbColor rgb="FF808080"/>
      <rgbColor rgb="FF9999FF"/>
      <rgbColor rgb="FFCC3300"/>
      <rgbColor rgb="FFFFFFCC"/>
      <rgbColor rgb="FFCCFFFF"/>
      <rgbColor rgb="FF801900"/>
      <rgbColor rgb="FFFF8080"/>
      <rgbColor rgb="FF0066CC"/>
      <rgbColor rgb="FFCCCCFF"/>
      <rgbColor rgb="FF000099"/>
      <rgbColor rgb="FFFF00FF"/>
      <rgbColor rgb="FFFFFF66"/>
      <rgbColor rgb="FF00FFFF"/>
      <rgbColor rgb="FF800080"/>
      <rgbColor rgb="FF990000"/>
      <rgbColor rgb="FF008080"/>
      <rgbColor rgb="FF000066"/>
      <rgbColor rgb="FF00CCFF"/>
      <rgbColor rgb="FFEEEEEE"/>
      <rgbColor rgb="FF99FF66"/>
      <rgbColor rgb="FFFFFF99"/>
      <rgbColor rgb="FF66CCFF"/>
      <rgbColor rgb="FFFF99CC"/>
      <rgbColor rgb="FFCC99FF"/>
      <rgbColor rgb="FFFFD320"/>
      <rgbColor rgb="FF3366FF"/>
      <rgbColor rgb="FF33FF99"/>
      <rgbColor rgb="FF99CC00"/>
      <rgbColor rgb="FFFFCC00"/>
      <rgbColor rgb="FFFF9900"/>
      <rgbColor rgb="FFFF420E"/>
      <rgbColor rgb="FF666699"/>
      <rgbColor rgb="FF969696"/>
      <rgbColor rgb="FF004586"/>
      <rgbColor rgb="FF579D1C"/>
      <rgbColor rgb="FF003300"/>
      <rgbColor rgb="FF333300"/>
      <rgbColor rgb="FF993300"/>
      <rgbColor rgb="FFFF3300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1'!$B$2:$B$25</c:f>
              <c:numCache>
                <c:formatCode>General</c:formatCode>
                <c:ptCount val="24"/>
                <c:pt idx="0">
                  <c:v>3650</c:v>
                </c:pt>
                <c:pt idx="1">
                  <c:v>3780</c:v>
                </c:pt>
                <c:pt idx="2">
                  <c:v>3900</c:v>
                </c:pt>
                <c:pt idx="3">
                  <c:v>3991</c:v>
                </c:pt>
                <c:pt idx="4">
                  <c:v>4345</c:v>
                </c:pt>
                <c:pt idx="5">
                  <c:v>4265</c:v>
                </c:pt>
                <c:pt idx="6">
                  <c:v>3970</c:v>
                </c:pt>
                <c:pt idx="7">
                  <c:v>3986</c:v>
                </c:pt>
                <c:pt idx="8">
                  <c:v>3928</c:v>
                </c:pt>
                <c:pt idx="9">
                  <c:v>3572</c:v>
                </c:pt>
                <c:pt idx="10">
                  <c:v>3195</c:v>
                </c:pt>
                <c:pt idx="11">
                  <c:v>3050</c:v>
                </c:pt>
                <c:pt idx="12">
                  <c:v>2843</c:v>
                </c:pt>
                <c:pt idx="13">
                  <c:v>2537</c:v>
                </c:pt>
                <c:pt idx="14">
                  <c:v>2686</c:v>
                </c:pt>
                <c:pt idx="15">
                  <c:v>2782</c:v>
                </c:pt>
                <c:pt idx="16">
                  <c:v>3103</c:v>
                </c:pt>
                <c:pt idx="17">
                  <c:v>3260</c:v>
                </c:pt>
                <c:pt idx="18">
                  <c:v>2791</c:v>
                </c:pt>
                <c:pt idx="19">
                  <c:v>2669</c:v>
                </c:pt>
                <c:pt idx="20">
                  <c:v>2689</c:v>
                </c:pt>
                <c:pt idx="21">
                  <c:v>2610</c:v>
                </c:pt>
                <c:pt idx="22">
                  <c:v>2280</c:v>
                </c:pt>
                <c:pt idx="23">
                  <c:v>2016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41029997"/>
        <c:axId val="56557757"/>
      </c:lineChart>
      <c:catAx>
        <c:axId val="4102999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6557757"/>
        <c:crosses val="autoZero"/>
        <c:auto val="1"/>
        <c:lblAlgn val="ctr"/>
        <c:lblOffset val="100"/>
      </c:catAx>
      <c:valAx>
        <c:axId val="56557757"/>
        <c:scaling>
          <c:orientation val="minMax"/>
          <c:max val="4500"/>
          <c:min val="20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1029997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additif'!$J$18:$J$21</c:f>
              <c:numCache>
                <c:formatCode>General</c:formatCode>
                <c:ptCount val="4"/>
                <c:pt idx="0">
                  <c:v>497.694638694639</c:v>
                </c:pt>
                <c:pt idx="1">
                  <c:v>561.027972027972</c:v>
                </c:pt>
                <c:pt idx="2">
                  <c:v>405.361305361305</c:v>
                </c:pt>
                <c:pt idx="3">
                  <c:v>480.027972027972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33358583"/>
        <c:axId val="29385050"/>
      </c:lineChart>
      <c:catAx>
        <c:axId val="33358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29385050"/>
        <c:crosses val="autoZero"/>
        <c:auto val="1"/>
        <c:lblAlgn val="ctr"/>
        <c:lblOffset val="100"/>
      </c:catAx>
      <c:valAx>
        <c:axId val="29385050"/>
        <c:scaling>
          <c:orientation val="minMax"/>
          <c:min val="4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3358583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'Modèle multiplicatif'!$C$1</c:f>
              <c:strCache>
                <c:ptCount val="1"/>
                <c:pt idx="0">
                  <c:v>yt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dLbl>
              <c:idx val="9"/>
              <c:showLegendKey val="0"/>
              <c:showVal val="0"/>
              <c:showCatName val="0"/>
              <c:showSerName val="0"/>
              <c:showPercent val="0"/>
            </c:dLbl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multiplicatif'!$C$2:$C$13</c:f>
              <c:numCache>
                <c:formatCode>General</c:formatCode>
                <c:ptCount val="12"/>
                <c:pt idx="0">
                  <c:v>18.84</c:v>
                </c:pt>
                <c:pt idx="1">
                  <c:v>17.2</c:v>
                </c:pt>
                <c:pt idx="2">
                  <c:v>26.14</c:v>
                </c:pt>
                <c:pt idx="3">
                  <c:v>18</c:v>
                </c:pt>
                <c:pt idx="4">
                  <c:v>28.97</c:v>
                </c:pt>
                <c:pt idx="5">
                  <c:v>25.34</c:v>
                </c:pt>
                <c:pt idx="6">
                  <c:v>37.21</c:v>
                </c:pt>
                <c:pt idx="7">
                  <c:v>24.05</c:v>
                </c:pt>
                <c:pt idx="8">
                  <c:v>39.09</c:v>
                </c:pt>
                <c:pt idx="9">
                  <c:v>33.49</c:v>
                </c:pt>
                <c:pt idx="10">
                  <c:v>48.28</c:v>
                </c:pt>
                <c:pt idx="11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'Modèle multiplicatif'!$I$1</c:f>
              <c:strCache>
                <c:ptCount val="1"/>
                <c:pt idx="0">
                  <c:v>CVS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multiplicatif'!$I$2:$I$13</c:f>
              <c:numCache>
                <c:formatCode>General</c:formatCode>
                <c:ptCount val="12"/>
                <c:pt idx="0">
                  <c:v>17.0734769712147</c:v>
                </c:pt>
                <c:pt idx="1">
                  <c:v>19.0484725297978</c:v>
                </c:pt>
                <c:pt idx="2">
                  <c:v>21.0015672352335</c:v>
                </c:pt>
                <c:pt idx="3">
                  <c:v>24.2196677571617</c:v>
                </c:pt>
                <c:pt idx="4">
                  <c:v>26.2536426675206</c:v>
                </c:pt>
                <c:pt idx="5">
                  <c:v>28.0632729014579</c:v>
                </c:pt>
                <c:pt idx="6">
                  <c:v>29.8954979656862</c:v>
                </c:pt>
                <c:pt idx="7">
                  <c:v>32.3601671977633</c:v>
                </c:pt>
                <c:pt idx="8">
                  <c:v>35.4247460087464</c:v>
                </c:pt>
                <c:pt idx="9">
                  <c:v>37.0891479664493</c:v>
                </c:pt>
                <c:pt idx="10">
                  <c:v>38.7894286961389</c:v>
                </c:pt>
                <c:pt idx="11">
                  <c:v>37.6750387333627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'Modèle multiplicatif'!$G$1</c:f>
              <c:strCache>
                <c:ptCount val="1"/>
                <c:pt idx="0">
                  <c:v>y*t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multiplicatif'!$G$2:$G$13</c:f>
              <c:numCache>
                <c:formatCode>General</c:formatCode>
                <c:ptCount val="12"/>
                <c:pt idx="0">
                  <c:v>20.3466383633601</c:v>
                </c:pt>
                <c:pt idx="1">
                  <c:v>18.3370245118555</c:v>
                </c:pt>
                <c:pt idx="2">
                  <c:v>27.6024502786671</c:v>
                </c:pt>
                <c:pt idx="3">
                  <c:v>17.8704731797545</c:v>
                </c:pt>
                <c:pt idx="4">
                  <c:v>28.5954705368706</c:v>
                </c:pt>
                <c:pt idx="5">
                  <c:v>25.0869943681514</c:v>
                </c:pt>
                <c:pt idx="6">
                  <c:v>36.9068298831724</c:v>
                </c:pt>
                <c:pt idx="7">
                  <c:v>23.4261614090918</c:v>
                </c:pt>
                <c:pt idx="8">
                  <c:v>36.8443027103811</c:v>
                </c:pt>
                <c:pt idx="9">
                  <c:v>31.8369642244472</c:v>
                </c:pt>
                <c:pt idx="10">
                  <c:v>46.2112094876778</c:v>
                </c:pt>
                <c:pt idx="11">
                  <c:v>28.9818496384291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'Modèle multiplicatif'!$D$1</c:f>
              <c:strCache>
                <c:ptCount val="1"/>
                <c:pt idx="0">
                  <c:v>f(t) Trend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multiplicatif'!$D$2:$D$13</c:f>
              <c:numCache>
                <c:formatCode>General</c:formatCode>
                <c:ptCount val="12"/>
                <c:pt idx="0">
                  <c:v>18.4388461538462</c:v>
                </c:pt>
                <c:pt idx="1">
                  <c:v>20.3076923076923</c:v>
                </c:pt>
                <c:pt idx="2">
                  <c:v>22.1765384615385</c:v>
                </c:pt>
                <c:pt idx="3">
                  <c:v>24.0453846153846</c:v>
                </c:pt>
                <c:pt idx="4">
                  <c:v>25.9142307692308</c:v>
                </c:pt>
                <c:pt idx="5">
                  <c:v>27.7830769230769</c:v>
                </c:pt>
                <c:pt idx="6">
                  <c:v>29.6519230769231</c:v>
                </c:pt>
                <c:pt idx="7">
                  <c:v>31.5207692307692</c:v>
                </c:pt>
                <c:pt idx="8">
                  <c:v>33.3896153846154</c:v>
                </c:pt>
                <c:pt idx="9">
                  <c:v>35.2584615384615</c:v>
                </c:pt>
                <c:pt idx="10">
                  <c:v>37.1273076923077</c:v>
                </c:pt>
                <c:pt idx="11">
                  <c:v>38.9961538461539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24421370"/>
        <c:axId val="77071632"/>
      </c:lineChart>
      <c:catAx>
        <c:axId val="244213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7071632"/>
        <c:crosses val="autoZero"/>
        <c:auto val="1"/>
        <c:lblAlgn val="ctr"/>
        <c:lblOffset val="100"/>
      </c:catAx>
      <c:valAx>
        <c:axId val="77071632"/>
        <c:scaling>
          <c:orientation val="minMax"/>
          <c:max val="50"/>
          <c:min val="15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24421370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multiplicatif'!$G$14:$G$17</c:f>
              <c:numCache>
                <c:formatCode>General</c:formatCode>
                <c:ptCount val="4"/>
                <c:pt idx="0">
                  <c:v>45.0931348838916</c:v>
                </c:pt>
                <c:pt idx="1">
                  <c:v>38.5869340807431</c:v>
                </c:pt>
                <c:pt idx="2">
                  <c:v>55.5155890921831</c:v>
                </c:pt>
                <c:pt idx="3">
                  <c:v>34.5375378677664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69095033"/>
        <c:axId val="39433413"/>
      </c:lineChart>
      <c:catAx>
        <c:axId val="690950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9433413"/>
        <c:crosses val="autoZero"/>
        <c:auto val="1"/>
        <c:lblAlgn val="ctr"/>
        <c:lblOffset val="100"/>
      </c:catAx>
      <c:valAx>
        <c:axId val="39433413"/>
        <c:scaling>
          <c:orientation val="minMax"/>
          <c:min val="3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69095033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'Modèle multiplicatif'!$C$1</c:f>
              <c:strCache>
                <c:ptCount val="1"/>
                <c:pt idx="0">
                  <c:v>yt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multiplicatif'!$C$2:$C$17</c:f>
              <c:numCache>
                <c:formatCode>General</c:formatCode>
                <c:ptCount val="16"/>
                <c:pt idx="0">
                  <c:v>18.84</c:v>
                </c:pt>
                <c:pt idx="1">
                  <c:v>17.2</c:v>
                </c:pt>
                <c:pt idx="2">
                  <c:v>26.14</c:v>
                </c:pt>
                <c:pt idx="3">
                  <c:v>18</c:v>
                </c:pt>
                <c:pt idx="4">
                  <c:v>28.97</c:v>
                </c:pt>
                <c:pt idx="5">
                  <c:v>25.34</c:v>
                </c:pt>
                <c:pt idx="6">
                  <c:v>37.21</c:v>
                </c:pt>
                <c:pt idx="7">
                  <c:v>24.05</c:v>
                </c:pt>
                <c:pt idx="8">
                  <c:v>39.09</c:v>
                </c:pt>
                <c:pt idx="9">
                  <c:v>33.49</c:v>
                </c:pt>
                <c:pt idx="10">
                  <c:v>48.28</c:v>
                </c:pt>
                <c:pt idx="11">
                  <c:v>28</c:v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</c:numCache>
            </c:numRef>
          </c:val>
          <c:smooth val="0"/>
        </c:ser>
        <c:ser>
          <c:idx val="1"/>
          <c:order val="1"/>
          <c:tx>
            <c:strRef>
              <c:f>'Modèle multiplicatif'!$I$1</c:f>
              <c:strCache>
                <c:ptCount val="1"/>
                <c:pt idx="0">
                  <c:v>CVS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multiplicatif'!$I$2:$I$13</c:f>
              <c:numCache>
                <c:formatCode>General</c:formatCode>
                <c:ptCount val="12"/>
                <c:pt idx="0">
                  <c:v>17.0734769712147</c:v>
                </c:pt>
                <c:pt idx="1">
                  <c:v>19.0484725297978</c:v>
                </c:pt>
                <c:pt idx="2">
                  <c:v>21.0015672352335</c:v>
                </c:pt>
                <c:pt idx="3">
                  <c:v>24.2196677571617</c:v>
                </c:pt>
                <c:pt idx="4">
                  <c:v>26.2536426675206</c:v>
                </c:pt>
                <c:pt idx="5">
                  <c:v>28.0632729014579</c:v>
                </c:pt>
                <c:pt idx="6">
                  <c:v>29.8954979656862</c:v>
                </c:pt>
                <c:pt idx="7">
                  <c:v>32.3601671977633</c:v>
                </c:pt>
                <c:pt idx="8">
                  <c:v>35.4247460087464</c:v>
                </c:pt>
                <c:pt idx="9">
                  <c:v>37.0891479664493</c:v>
                </c:pt>
                <c:pt idx="10">
                  <c:v>38.7894286961389</c:v>
                </c:pt>
                <c:pt idx="11">
                  <c:v>37.6750387333627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'Modèle multiplicatif'!$G$1</c:f>
              <c:strCache>
                <c:ptCount val="1"/>
                <c:pt idx="0">
                  <c:v>y*t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multiplicatif'!$G$2:$G$17</c:f>
              <c:numCache>
                <c:formatCode>General</c:formatCode>
                <c:ptCount val="16"/>
                <c:pt idx="0">
                  <c:v>20.3466383633601</c:v>
                </c:pt>
                <c:pt idx="1">
                  <c:v>18.3370245118555</c:v>
                </c:pt>
                <c:pt idx="2">
                  <c:v>27.6024502786671</c:v>
                </c:pt>
                <c:pt idx="3">
                  <c:v>17.8704731797545</c:v>
                </c:pt>
                <c:pt idx="4">
                  <c:v>28.5954705368706</c:v>
                </c:pt>
                <c:pt idx="5">
                  <c:v>25.0869943681514</c:v>
                </c:pt>
                <c:pt idx="6">
                  <c:v>36.9068298831724</c:v>
                </c:pt>
                <c:pt idx="7">
                  <c:v>23.4261614090918</c:v>
                </c:pt>
                <c:pt idx="8">
                  <c:v>36.8443027103811</c:v>
                </c:pt>
                <c:pt idx="9">
                  <c:v>31.8369642244472</c:v>
                </c:pt>
                <c:pt idx="10">
                  <c:v>46.2112094876778</c:v>
                </c:pt>
                <c:pt idx="11">
                  <c:v>28.9818496384291</c:v>
                </c:pt>
                <c:pt idx="12">
                  <c:v>45.0931348838916</c:v>
                </c:pt>
                <c:pt idx="13">
                  <c:v>38.5869340807431</c:v>
                </c:pt>
                <c:pt idx="14">
                  <c:v>55.5155890921831</c:v>
                </c:pt>
                <c:pt idx="15">
                  <c:v>34.5375378677664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'Modèle multiplicatif'!$D$1</c:f>
              <c:strCache>
                <c:ptCount val="1"/>
                <c:pt idx="0">
                  <c:v>f(t) Trend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multiplicatif'!$D$2:$D$17</c:f>
              <c:numCache>
                <c:formatCode>General</c:formatCode>
                <c:ptCount val="16"/>
                <c:pt idx="0">
                  <c:v>18.4388461538462</c:v>
                </c:pt>
                <c:pt idx="1">
                  <c:v>20.3076923076923</c:v>
                </c:pt>
                <c:pt idx="2">
                  <c:v>22.1765384615385</c:v>
                </c:pt>
                <c:pt idx="3">
                  <c:v>24.0453846153846</c:v>
                </c:pt>
                <c:pt idx="4">
                  <c:v>25.9142307692308</c:v>
                </c:pt>
                <c:pt idx="5">
                  <c:v>27.7830769230769</c:v>
                </c:pt>
                <c:pt idx="6">
                  <c:v>29.6519230769231</c:v>
                </c:pt>
                <c:pt idx="7">
                  <c:v>31.5207692307692</c:v>
                </c:pt>
                <c:pt idx="8">
                  <c:v>33.3896153846154</c:v>
                </c:pt>
                <c:pt idx="9">
                  <c:v>35.2584615384615</c:v>
                </c:pt>
                <c:pt idx="10">
                  <c:v>37.1273076923077</c:v>
                </c:pt>
                <c:pt idx="11">
                  <c:v>38.9961538461539</c:v>
                </c:pt>
                <c:pt idx="12">
                  <c:v>40.865</c:v>
                </c:pt>
                <c:pt idx="13">
                  <c:v>42.7338461538462</c:v>
                </c:pt>
                <c:pt idx="14">
                  <c:v>44.6026923076923</c:v>
                </c:pt>
                <c:pt idx="15">
                  <c:v>46.4715384615385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48542278"/>
        <c:axId val="9404589"/>
      </c:lineChart>
      <c:catAx>
        <c:axId val="485422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9404589"/>
        <c:crosses val="autoZero"/>
        <c:auto val="1"/>
        <c:lblAlgn val="ctr"/>
        <c:lblOffset val="100"/>
      </c:catAx>
      <c:valAx>
        <c:axId val="9404589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8542278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'Moyennes mobiles'!$A$20</c:f>
              <c:strCache>
                <c:ptCount val="1"/>
                <c:pt idx="0">
                  <c:v>Immatriculations : (yt)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mobiles'!$C$2:$C$13</c:f>
              <c:numCache>
                <c:formatCode>General</c:formatCode>
                <c:ptCount val="12"/>
                <c:pt idx="0">
                  <c:v>504</c:v>
                </c:pt>
                <c:pt idx="1">
                  <c:v>560</c:v>
                </c:pt>
                <c:pt idx="2">
                  <c:v>428</c:v>
                </c:pt>
                <c:pt idx="3">
                  <c:v>517</c:v>
                </c:pt>
                <c:pt idx="4">
                  <c:v>524</c:v>
                </c:pt>
                <c:pt idx="5">
                  <c:v>601</c:v>
                </c:pt>
                <c:pt idx="6">
                  <c:v>439</c:v>
                </c:pt>
                <c:pt idx="7">
                  <c:v>501</c:v>
                </c:pt>
                <c:pt idx="8">
                  <c:v>525</c:v>
                </c:pt>
                <c:pt idx="9">
                  <c:v>582</c:v>
                </c:pt>
                <c:pt idx="10">
                  <c:v>409</c:v>
                </c:pt>
                <c:pt idx="11">
                  <c:v>482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'Moyennes mobiles'!$I$1</c:f>
              <c:strCache>
                <c:ptCount val="1"/>
                <c:pt idx="0">
                  <c:v>CVS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mobiles'!$I$2:$I$13</c:f>
              <c:numCache>
                <c:formatCode>General</c:formatCode>
                <c:ptCount val="12"/>
                <c:pt idx="0">
                  <c:v/>
                </c:pt>
                <c:pt idx="1">
                  <c:v>487</c:v>
                </c:pt>
                <c:pt idx="2">
                  <c:v>504.777777777778</c:v>
                </c:pt>
                <c:pt idx="3">
                  <c:v>497</c:v>
                </c:pt>
                <c:pt idx="4">
                  <c:v>541.166666666667</c:v>
                </c:pt>
                <c:pt idx="5">
                  <c:v>528</c:v>
                </c:pt>
                <c:pt idx="6">
                  <c:v>515.777777777778</c:v>
                </c:pt>
                <c:pt idx="7">
                  <c:v>481</c:v>
                </c:pt>
                <c:pt idx="8">
                  <c:v>542.166666666667</c:v>
                </c:pt>
                <c:pt idx="9">
                  <c:v>509</c:v>
                </c:pt>
                <c:pt idx="10">
                  <c:v>485.777777777778</c:v>
                </c:pt>
                <c:pt idx="11">
                  <c:v/>
                </c:pt>
              </c:numCache>
            </c:numRef>
          </c:val>
          <c:smooth val="0"/>
        </c:ser>
        <c:ser>
          <c:idx val="2"/>
          <c:order val="2"/>
          <c:tx>
            <c:strRef>
              <c:f>'Moyennes mobiles'!$A$23</c:f>
              <c:strCache>
                <c:ptCount val="1"/>
                <c:pt idx="0">
                  <c:v>Estimations :  y*t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mobiles'!$G$2:$G$13</c:f>
              <c:numCache>
                <c:formatCode>General</c:formatCode>
                <c:ptCount val="12"/>
                <c:pt idx="0">
                  <c:v/>
                </c:pt>
                <c:pt idx="1">
                  <c:v>570.333333333333</c:v>
                </c:pt>
                <c:pt idx="2">
                  <c:v>424.888888888889</c:v>
                </c:pt>
                <c:pt idx="3">
                  <c:v>509.666666666667</c:v>
                </c:pt>
                <c:pt idx="4">
                  <c:v>530.166666666667</c:v>
                </c:pt>
                <c:pt idx="5">
                  <c:v>594.333333333333</c:v>
                </c:pt>
                <c:pt idx="6">
                  <c:v>436.888888888889</c:v>
                </c:pt>
                <c:pt idx="7">
                  <c:v>508.333333333333</c:v>
                </c:pt>
                <c:pt idx="8">
                  <c:v>518.833333333333</c:v>
                </c:pt>
                <c:pt idx="9">
                  <c:v>578.333333333333</c:v>
                </c:pt>
                <c:pt idx="10">
                  <c:v>414.222222222222</c:v>
                </c:pt>
                <c:pt idx="11">
                  <c:v/>
                </c:pt>
              </c:numCache>
            </c:numRef>
          </c:val>
          <c:smooth val="0"/>
        </c:ser>
        <c:ser>
          <c:idx val="3"/>
          <c:order val="3"/>
          <c:tx>
            <c:strRef>
              <c:f>'Moyennes mobiles'!$D$1</c:f>
              <c:strCache>
                <c:ptCount val="1"/>
                <c:pt idx="0">
                  <c:v>Mmt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mobiles'!$D$2:$D$13</c:f>
              <c:numCache>
                <c:formatCode>General</c:formatCode>
                <c:ptCount val="12"/>
                <c:pt idx="0">
                  <c:v/>
                </c:pt>
                <c:pt idx="1">
                  <c:v>497.333333333333</c:v>
                </c:pt>
                <c:pt idx="2">
                  <c:v>501.666666666667</c:v>
                </c:pt>
                <c:pt idx="3">
                  <c:v>489.666666666667</c:v>
                </c:pt>
                <c:pt idx="4">
                  <c:v>547.333333333333</c:v>
                </c:pt>
                <c:pt idx="5">
                  <c:v>521.333333333333</c:v>
                </c:pt>
                <c:pt idx="6">
                  <c:v>513.666666666667</c:v>
                </c:pt>
                <c:pt idx="7">
                  <c:v>488.333333333333</c:v>
                </c:pt>
                <c:pt idx="8">
                  <c:v>536</c:v>
                </c:pt>
                <c:pt idx="9">
                  <c:v>505.333333333333</c:v>
                </c:pt>
                <c:pt idx="10">
                  <c:v>491</c:v>
                </c:pt>
                <c:pt idx="11">
                  <c:v/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52065622"/>
        <c:axId val="50684193"/>
      </c:lineChart>
      <c:catAx>
        <c:axId val="520656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0684193"/>
        <c:crosses val="autoZero"/>
        <c:auto val="1"/>
        <c:lblAlgn val="ctr"/>
        <c:lblOffset val="100"/>
      </c:catAx>
      <c:valAx>
        <c:axId val="50684193"/>
        <c:scaling>
          <c:orientation val="minMax"/>
          <c:min val="4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2065622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mobiles'!$J$18:$J$21</c:f>
              <c:numCache>
                <c:formatCode>General</c:formatCode>
                <c:ptCount val="4"/>
                <c:pt idx="0">
                  <c:v>472.606060606061</c:v>
                </c:pt>
                <c:pt idx="1">
                  <c:v>560.276223776224</c:v>
                </c:pt>
                <c:pt idx="2">
                  <c:v>408.001942501943</c:v>
                </c:pt>
                <c:pt idx="3">
                  <c:v>502.283216783217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561755"/>
        <c:axId val="71375462"/>
      </c:lineChart>
      <c:catAx>
        <c:axId val="5617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1375462"/>
        <c:crosses val="autoZero"/>
        <c:auto val="1"/>
        <c:lblAlgn val="ctr"/>
        <c:lblOffset val="100"/>
      </c:catAx>
      <c:valAx>
        <c:axId val="71375462"/>
        <c:scaling>
          <c:orientation val="minMax"/>
          <c:min val="4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61755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'Moyennes mobiles'!$C$1</c:f>
              <c:strCache>
                <c:ptCount val="1"/>
                <c:pt idx="0">
                  <c:v>yt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mobiles'!$C$2:$C$13</c:f>
              <c:numCache>
                <c:formatCode>General</c:formatCode>
                <c:ptCount val="12"/>
                <c:pt idx="0">
                  <c:v>504</c:v>
                </c:pt>
                <c:pt idx="1">
                  <c:v>560</c:v>
                </c:pt>
                <c:pt idx="2">
                  <c:v>428</c:v>
                </c:pt>
                <c:pt idx="3">
                  <c:v>517</c:v>
                </c:pt>
                <c:pt idx="4">
                  <c:v>524</c:v>
                </c:pt>
                <c:pt idx="5">
                  <c:v>601</c:v>
                </c:pt>
                <c:pt idx="6">
                  <c:v>439</c:v>
                </c:pt>
                <c:pt idx="7">
                  <c:v>501</c:v>
                </c:pt>
                <c:pt idx="8">
                  <c:v>525</c:v>
                </c:pt>
                <c:pt idx="9">
                  <c:v>582</c:v>
                </c:pt>
                <c:pt idx="10">
                  <c:v>409</c:v>
                </c:pt>
                <c:pt idx="11">
                  <c:v>482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'Moyennes mobiles'!$D$1</c:f>
              <c:strCache>
                <c:ptCount val="1"/>
                <c:pt idx="0">
                  <c:v>Mmt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mobiles'!$D$2:$D$13</c:f>
              <c:numCache>
                <c:formatCode>General</c:formatCode>
                <c:ptCount val="12"/>
                <c:pt idx="0">
                  <c:v/>
                </c:pt>
                <c:pt idx="1">
                  <c:v>497.333333333333</c:v>
                </c:pt>
                <c:pt idx="2">
                  <c:v>501.666666666667</c:v>
                </c:pt>
                <c:pt idx="3">
                  <c:v>489.666666666667</c:v>
                </c:pt>
                <c:pt idx="4">
                  <c:v>547.333333333333</c:v>
                </c:pt>
                <c:pt idx="5">
                  <c:v>521.333333333333</c:v>
                </c:pt>
                <c:pt idx="6">
                  <c:v>513.666666666667</c:v>
                </c:pt>
                <c:pt idx="7">
                  <c:v>488.333333333333</c:v>
                </c:pt>
                <c:pt idx="8">
                  <c:v>536</c:v>
                </c:pt>
                <c:pt idx="9">
                  <c:v>505.333333333333</c:v>
                </c:pt>
                <c:pt idx="10">
                  <c:v>491</c:v>
                </c:pt>
                <c:pt idx="11">
                  <c:v/>
                </c:pt>
              </c:numCache>
            </c:numRef>
          </c:val>
          <c:smooth val="0"/>
        </c:ser>
        <c:ser>
          <c:idx val="2"/>
          <c:order val="2"/>
          <c:tx>
            <c:strRef>
              <c:f>'Moyennes mobiles'!$G$1</c:f>
              <c:strCache>
                <c:ptCount val="1"/>
                <c:pt idx="0">
                  <c:v>y*t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'Moyennes mobiles'!$G$2:$G$13</c:f>
              <c:numCache>
                <c:formatCode>General</c:formatCode>
                <c:ptCount val="12"/>
                <c:pt idx="0">
                  <c:v/>
                </c:pt>
                <c:pt idx="1">
                  <c:v>570.333333333333</c:v>
                </c:pt>
                <c:pt idx="2">
                  <c:v>424.888888888889</c:v>
                </c:pt>
                <c:pt idx="3">
                  <c:v>509.666666666667</c:v>
                </c:pt>
                <c:pt idx="4">
                  <c:v>530.166666666667</c:v>
                </c:pt>
                <c:pt idx="5">
                  <c:v>594.333333333333</c:v>
                </c:pt>
                <c:pt idx="6">
                  <c:v>436.888888888889</c:v>
                </c:pt>
                <c:pt idx="7">
                  <c:v>508.333333333333</c:v>
                </c:pt>
                <c:pt idx="8">
                  <c:v>518.833333333333</c:v>
                </c:pt>
                <c:pt idx="9">
                  <c:v>578.333333333333</c:v>
                </c:pt>
                <c:pt idx="10">
                  <c:v>414.222222222222</c:v>
                </c:pt>
                <c:pt idx="11">
                  <c:v/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96306220"/>
        <c:axId val="19875844"/>
      </c:lineChart>
      <c:catAx>
        <c:axId val="963062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19875844"/>
        <c:crosses val="autoZero"/>
        <c:auto val="1"/>
        <c:lblAlgn val="ctr"/>
        <c:lblOffset val="100"/>
      </c:catAx>
      <c:valAx>
        <c:axId val="19875844"/>
        <c:scaling>
          <c:orientation val="minMax"/>
          <c:min val="4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96306220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'Exemple 1'!$C$2</c:f>
              <c:strCache>
                <c:ptCount val="1"/>
                <c:pt idx="0">
                  <c:v>Année 2004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1'!$B$2:$B$13</c:f>
              <c:numCache>
                <c:formatCode>General</c:formatCode>
                <c:ptCount val="12"/>
                <c:pt idx="0">
                  <c:v>3650</c:v>
                </c:pt>
                <c:pt idx="1">
                  <c:v>3780</c:v>
                </c:pt>
                <c:pt idx="2">
                  <c:v>3900</c:v>
                </c:pt>
                <c:pt idx="3">
                  <c:v>3991</c:v>
                </c:pt>
                <c:pt idx="4">
                  <c:v>4345</c:v>
                </c:pt>
                <c:pt idx="5">
                  <c:v>4265</c:v>
                </c:pt>
                <c:pt idx="6">
                  <c:v>3970</c:v>
                </c:pt>
                <c:pt idx="7">
                  <c:v>3986</c:v>
                </c:pt>
                <c:pt idx="8">
                  <c:v>3928</c:v>
                </c:pt>
                <c:pt idx="9">
                  <c:v>3572</c:v>
                </c:pt>
                <c:pt idx="10">
                  <c:v>3195</c:v>
                </c:pt>
                <c:pt idx="11">
                  <c:v>3050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'Exemple 1'!$C$14</c:f>
              <c:strCache>
                <c:ptCount val="1"/>
                <c:pt idx="0">
                  <c:v>Année 2005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1'!$B$14:$B$25</c:f>
              <c:numCache>
                <c:formatCode>General</c:formatCode>
                <c:ptCount val="12"/>
                <c:pt idx="0">
                  <c:v>2843</c:v>
                </c:pt>
                <c:pt idx="1">
                  <c:v>2537</c:v>
                </c:pt>
                <c:pt idx="2">
                  <c:v>2686</c:v>
                </c:pt>
                <c:pt idx="3">
                  <c:v>2782</c:v>
                </c:pt>
                <c:pt idx="4">
                  <c:v>3103</c:v>
                </c:pt>
                <c:pt idx="5">
                  <c:v>3260</c:v>
                </c:pt>
                <c:pt idx="6">
                  <c:v>2791</c:v>
                </c:pt>
                <c:pt idx="7">
                  <c:v>2669</c:v>
                </c:pt>
                <c:pt idx="8">
                  <c:v>2689</c:v>
                </c:pt>
                <c:pt idx="9">
                  <c:v>2610</c:v>
                </c:pt>
                <c:pt idx="10">
                  <c:v>2280</c:v>
                </c:pt>
                <c:pt idx="11">
                  <c:v>2016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95013581"/>
        <c:axId val="7868239"/>
      </c:lineChart>
      <c:catAx>
        <c:axId val="950135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868239"/>
        <c:crosses val="autoZero"/>
        <c:auto val="1"/>
        <c:lblAlgn val="ctr"/>
        <c:lblOffset val="100"/>
      </c:catAx>
      <c:valAx>
        <c:axId val="7868239"/>
        <c:scaling>
          <c:orientation val="minMax"/>
          <c:max val="4500"/>
          <c:min val="20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95013581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ayout>
        <c:manualLayout>
          <c:layoutTarget val="inner"/>
          <c:xMode val="edge"/>
          <c:yMode val="edge"/>
          <c:x val="0.136342943854325"/>
          <c:y val="0.0146456497455629"/>
          <c:w val="0.863581183611533"/>
          <c:h val="0.85490877497828"/>
        </c:manualLayout>
      </c:layout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1'!$G$2:$G$9</c:f>
              <c:numCache>
                <c:formatCode>General</c:formatCode>
                <c:ptCount val="8"/>
                <c:pt idx="0">
                  <c:v>11330</c:v>
                </c:pt>
                <c:pt idx="1">
                  <c:v>12601</c:v>
                </c:pt>
                <c:pt idx="2">
                  <c:v>11884</c:v>
                </c:pt>
                <c:pt idx="3">
                  <c:v>9817</c:v>
                </c:pt>
                <c:pt idx="4">
                  <c:v>8066</c:v>
                </c:pt>
                <c:pt idx="5">
                  <c:v>9145</c:v>
                </c:pt>
                <c:pt idx="6">
                  <c:v>8149</c:v>
                </c:pt>
                <c:pt idx="7">
                  <c:v>6906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22831715"/>
        <c:axId val="93093049"/>
      </c:lineChart>
      <c:catAx>
        <c:axId val="228317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93093049"/>
        <c:crosses val="autoZero"/>
        <c:auto val="1"/>
        <c:lblAlgn val="ctr"/>
        <c:lblOffset val="100"/>
      </c:catAx>
      <c:valAx>
        <c:axId val="93093049"/>
        <c:scaling>
          <c:orientation val="minMax"/>
          <c:min val="60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22831715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'Exemple 2'!$A$2</c:f>
              <c:strCache>
                <c:ptCount val="1"/>
                <c:pt idx="0">
                  <c:v>2012_01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2'!$B$2:$B$13</c:f>
              <c:numCache>
                <c:formatCode>General</c:formatCode>
                <c:ptCount val="12"/>
                <c:pt idx="0">
                  <c:v>145.726</c:v>
                </c:pt>
                <c:pt idx="1">
                  <c:v>161.335</c:v>
                </c:pt>
                <c:pt idx="2">
                  <c:v>194.818</c:v>
                </c:pt>
                <c:pt idx="3">
                  <c:v>162.146</c:v>
                </c:pt>
                <c:pt idx="4">
                  <c:v>160.159</c:v>
                </c:pt>
                <c:pt idx="5">
                  <c:v>198.531</c:v>
                </c:pt>
                <c:pt idx="6">
                  <c:v>142.367</c:v>
                </c:pt>
                <c:pt idx="7">
                  <c:v>92.191</c:v>
                </c:pt>
                <c:pt idx="8">
                  <c:v>135.448</c:v>
                </c:pt>
                <c:pt idx="9">
                  <c:v>161.837</c:v>
                </c:pt>
                <c:pt idx="10">
                  <c:v>143.684</c:v>
                </c:pt>
                <c:pt idx="11">
                  <c:v>158.771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'Exemple 2'!$A$14</c:f>
              <c:strCache>
                <c:ptCount val="1"/>
                <c:pt idx="0">
                  <c:v>2013_01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2'!$B$14:$B$25</c:f>
              <c:numCache>
                <c:formatCode>General</c:formatCode>
                <c:ptCount val="12"/>
                <c:pt idx="0">
                  <c:v>124.384</c:v>
                </c:pt>
                <c:pt idx="1">
                  <c:v>142.556</c:v>
                </c:pt>
                <c:pt idx="2">
                  <c:v>164.448</c:v>
                </c:pt>
                <c:pt idx="3">
                  <c:v>154.407</c:v>
                </c:pt>
                <c:pt idx="4">
                  <c:v>144.078</c:v>
                </c:pt>
                <c:pt idx="5">
                  <c:v>182.245</c:v>
                </c:pt>
                <c:pt idx="6">
                  <c:v>144.303</c:v>
                </c:pt>
                <c:pt idx="7">
                  <c:v>82.157</c:v>
                </c:pt>
                <c:pt idx="8">
                  <c:v>140.652</c:v>
                </c:pt>
                <c:pt idx="9">
                  <c:v>165.992</c:v>
                </c:pt>
                <c:pt idx="10">
                  <c:v>137.993</c:v>
                </c:pt>
                <c:pt idx="11">
                  <c:v>173.736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25831771"/>
        <c:axId val="95259557"/>
      </c:lineChart>
      <c:catAx>
        <c:axId val="258317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95259557"/>
        <c:crosses val="autoZero"/>
        <c:auto val="1"/>
        <c:lblAlgn val="ctr"/>
        <c:lblOffset val="100"/>
      </c:catAx>
      <c:valAx>
        <c:axId val="95259557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25831771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radarChart>
        <c:radarStyle val="marker"/>
        <c:ser>
          <c:idx val="0"/>
          <c:order val="0"/>
          <c:tx>
            <c:strRef>
              <c:f>'Exemple 2'!$A$2</c:f>
              <c:strCache>
                <c:ptCount val="1"/>
                <c:pt idx="0">
                  <c:v>2012_01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2'!$B$2:$B$13</c:f>
              <c:numCache>
                <c:formatCode>General</c:formatCode>
                <c:ptCount val="12"/>
                <c:pt idx="0">
                  <c:v>145.726</c:v>
                </c:pt>
                <c:pt idx="1">
                  <c:v>161.335</c:v>
                </c:pt>
                <c:pt idx="2">
                  <c:v>194.818</c:v>
                </c:pt>
                <c:pt idx="3">
                  <c:v>162.146</c:v>
                </c:pt>
                <c:pt idx="4">
                  <c:v>160.159</c:v>
                </c:pt>
                <c:pt idx="5">
                  <c:v>198.531</c:v>
                </c:pt>
                <c:pt idx="6">
                  <c:v>142.367</c:v>
                </c:pt>
                <c:pt idx="7">
                  <c:v>92.191</c:v>
                </c:pt>
                <c:pt idx="8">
                  <c:v>135.448</c:v>
                </c:pt>
                <c:pt idx="9">
                  <c:v>161.837</c:v>
                </c:pt>
                <c:pt idx="10">
                  <c:v>143.684</c:v>
                </c:pt>
                <c:pt idx="11">
                  <c:v>158.771</c:v>
                </c:pt>
              </c:numCache>
            </c:numRef>
          </c:val>
        </c:ser>
        <c:ser>
          <c:idx val="1"/>
          <c:order val="1"/>
          <c:tx>
            <c:strRef>
              <c:f>'Exemple 2'!$A$14</c:f>
              <c:strCache>
                <c:ptCount val="1"/>
                <c:pt idx="0">
                  <c:v>2013_01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2'!$B$14:$B$25</c:f>
              <c:numCache>
                <c:formatCode>General</c:formatCode>
                <c:ptCount val="12"/>
                <c:pt idx="0">
                  <c:v>124.384</c:v>
                </c:pt>
                <c:pt idx="1">
                  <c:v>142.556</c:v>
                </c:pt>
                <c:pt idx="2">
                  <c:v>164.448</c:v>
                </c:pt>
                <c:pt idx="3">
                  <c:v>154.407</c:v>
                </c:pt>
                <c:pt idx="4">
                  <c:v>144.078</c:v>
                </c:pt>
                <c:pt idx="5">
                  <c:v>182.245</c:v>
                </c:pt>
                <c:pt idx="6">
                  <c:v>144.303</c:v>
                </c:pt>
                <c:pt idx="7">
                  <c:v>82.157</c:v>
                </c:pt>
                <c:pt idx="8">
                  <c:v>140.652</c:v>
                </c:pt>
                <c:pt idx="9">
                  <c:v>165.992</c:v>
                </c:pt>
                <c:pt idx="10">
                  <c:v>137.993</c:v>
                </c:pt>
                <c:pt idx="11">
                  <c:v>173.736</c:v>
                </c:pt>
              </c:numCache>
            </c:numRef>
          </c:val>
        </c:ser>
        <c:axId val="70347743"/>
        <c:axId val="37790514"/>
      </c:radarChart>
      <c:catAx>
        <c:axId val="70347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7790514"/>
        <c:crosses val="autoZero"/>
        <c:auto val="1"/>
        <c:lblAlgn val="ctr"/>
        <c:lblOffset val="100"/>
      </c:catAx>
      <c:valAx>
        <c:axId val="37790514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0347743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'Exemple 2'!$F$6:$F$13</c:f>
              <c:numCache>
                <c:formatCode>General</c:formatCode>
                <c:ptCount val="8"/>
                <c:pt idx="0">
                  <c:v>502</c:v>
                </c:pt>
                <c:pt idx="1">
                  <c:v>521</c:v>
                </c:pt>
                <c:pt idx="2">
                  <c:v>370</c:v>
                </c:pt>
                <c:pt idx="3">
                  <c:v>464</c:v>
                </c:pt>
                <c:pt idx="4">
                  <c:v>431</c:v>
                </c:pt>
                <c:pt idx="5">
                  <c:v>481</c:v>
                </c:pt>
                <c:pt idx="6">
                  <c:v>367</c:v>
                </c:pt>
                <c:pt idx="7">
                  <c:v>478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4975787"/>
        <c:axId val="38299844"/>
      </c:lineChart>
      <c:catAx>
        <c:axId val="49757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8299844"/>
        <c:crosses val="autoZero"/>
        <c:auto val="1"/>
        <c:lblAlgn val="ctr"/>
        <c:lblOffset val="100"/>
      </c:catAx>
      <c:valAx>
        <c:axId val="38299844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975787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ayout>
        <c:manualLayout>
          <c:layoutTarget val="inner"/>
          <c:xMode val="edge"/>
          <c:yMode val="edge"/>
          <c:x val="0.0578749505342303"/>
          <c:y val="0.046987087517934"/>
          <c:w val="0.918628808864266"/>
          <c:h val="0.885401721664275"/>
        </c:manualLayout>
      </c:layout>
      <c:scatterChart>
        <c:scatterStyle val="lineMarker"/>
        <c:varyColors val="0"/>
        <c:ser>
          <c:idx val="0"/>
          <c:order val="0"/>
          <c:tx>
            <c:strRef>
              <c:f>label 1</c:f>
              <c:strCache>
                <c:ptCount val="1"/>
                <c:pt idx="0">
                  <c:v>Vt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0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1</c:f>
              <c:numCache>
                <c:formatCode>General</c:formatCode>
                <c:ptCount val="8"/>
                <c:pt idx="0">
                  <c:v>45.55</c:v>
                </c:pt>
                <c:pt idx="1">
                  <c:v>30.4</c:v>
                </c:pt>
                <c:pt idx="2">
                  <c:v>70</c:v>
                </c:pt>
                <c:pt idx="3">
                  <c:v>9</c:v>
                </c:pt>
                <c:pt idx="4">
                  <c:v>69</c:v>
                </c:pt>
                <c:pt idx="5">
                  <c:v>44</c:v>
                </c:pt>
                <c:pt idx="6">
                  <c:v>98.65</c:v>
                </c:pt>
                <c:pt idx="7">
                  <c:v>13</c:v>
                </c:pt>
              </c:numCache>
            </c:numRef>
          </c:yVal>
          <c:smooth val="1"/>
        </c:ser>
        <c:axId val="88954855"/>
        <c:axId val="57350926"/>
      </c:scatterChart>
      <c:valAx>
        <c:axId val="889548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212121"/>
            </a:solidFill>
          </a:ln>
        </c:spPr>
        <c:txPr>
          <a:bodyPr/>
          <a:p>
            <a:pPr>
              <a:defRPr b="0" sz="800" spc="-1" strike="noStrike">
                <a:solidFill>
                  <a:srgbClr val="212121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7350926"/>
        <c:crosses val="autoZero"/>
        <c:crossBetween val="midCat"/>
      </c:valAx>
      <c:valAx>
        <c:axId val="57350926"/>
        <c:scaling>
          <c:orientation val="minMax"/>
        </c:scaling>
        <c:delete val="0"/>
        <c:axPos val="l"/>
        <c:majorGridlines>
          <c:spPr>
            <a:ln>
              <a:solidFill>
                <a:srgbClr val="21212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212121"/>
            </a:solidFill>
          </a:ln>
        </c:spPr>
        <c:txPr>
          <a:bodyPr/>
          <a:p>
            <a:pPr>
              <a:defRPr b="0" sz="800" spc="-1" strike="noStrike">
                <a:solidFill>
                  <a:srgbClr val="212121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88954855"/>
        <c:crosses val="autoZero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cfcfc"/>
    </a:solidFill>
    <a:ln>
      <a:solidFill>
        <a:srgbClr val="212121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tx>
            <c:strRef>
              <c:f>label 1</c:f>
              <c:strCache>
                <c:ptCount val="1"/>
                <c:pt idx="0">
                  <c:v>vt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0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1</c:f>
              <c:numCache>
                <c:formatCode>General</c:formatCode>
                <c:ptCount val="8"/>
                <c:pt idx="0">
                  <c:v>20</c:v>
                </c:pt>
                <c:pt idx="1">
                  <c:v>40</c:v>
                </c:pt>
                <c:pt idx="2">
                  <c:v>30</c:v>
                </c:pt>
                <c:pt idx="3">
                  <c:v>35</c:v>
                </c:pt>
                <c:pt idx="4">
                  <c:v>25</c:v>
                </c:pt>
                <c:pt idx="5">
                  <c:v>45</c:v>
                </c:pt>
                <c:pt idx="6">
                  <c:v>35</c:v>
                </c:pt>
                <c:pt idx="7">
                  <c:v>45</c:v>
                </c:pt>
              </c:numCache>
            </c:numRef>
          </c:yVal>
          <c:smooth val="1"/>
        </c:ser>
        <c:axId val="76537801"/>
        <c:axId val="72751545"/>
      </c:scatterChart>
      <c:valAx>
        <c:axId val="765378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212121"/>
            </a:solidFill>
          </a:ln>
        </c:spPr>
        <c:txPr>
          <a:bodyPr/>
          <a:p>
            <a:pPr>
              <a:defRPr b="0" sz="525" spc="-1" strike="noStrike">
                <a:solidFill>
                  <a:srgbClr val="212121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2751545"/>
        <c:crosses val="autoZero"/>
        <c:crossBetween val="midCat"/>
      </c:valAx>
      <c:valAx>
        <c:axId val="72751545"/>
        <c:scaling>
          <c:orientation val="minMax"/>
          <c:min val="15"/>
        </c:scaling>
        <c:delete val="0"/>
        <c:axPos val="l"/>
        <c:majorGridlines>
          <c:spPr>
            <a:ln>
              <a:solidFill>
                <a:srgbClr val="21212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212121"/>
            </a:solidFill>
          </a:ln>
        </c:spPr>
        <c:txPr>
          <a:bodyPr/>
          <a:p>
            <a:pPr>
              <a:defRPr b="0" sz="525" spc="-1" strike="noStrike">
                <a:solidFill>
                  <a:srgbClr val="212121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6537801"/>
        <c:crosses val="autoZero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cfcfc"/>
        </a:solidFill>
        <a:ln>
          <a:solidFill>
            <a:srgbClr val="212121"/>
          </a:solidFill>
        </a:ln>
      </c:spPr>
    </c:legend>
    <c:plotVisOnly val="1"/>
    <c:dispBlanksAs val="gap"/>
  </c:chart>
  <c:spPr>
    <a:solidFill>
      <a:srgbClr val="fcfcfc"/>
    </a:solidFill>
    <a:ln>
      <a:solidFill>
        <a:srgbClr val="212121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'Modèle additif'!$A$20</c:f>
              <c:strCache>
                <c:ptCount val="1"/>
                <c:pt idx="0">
                  <c:v>Immatriculations : (yt)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additif'!$C$2:$C$13</c:f>
              <c:numCache>
                <c:formatCode>General</c:formatCode>
                <c:ptCount val="12"/>
                <c:pt idx="0">
                  <c:v>504</c:v>
                </c:pt>
                <c:pt idx="1">
                  <c:v>560</c:v>
                </c:pt>
                <c:pt idx="2">
                  <c:v>428</c:v>
                </c:pt>
                <c:pt idx="3">
                  <c:v>517</c:v>
                </c:pt>
                <c:pt idx="4">
                  <c:v>524</c:v>
                </c:pt>
                <c:pt idx="5">
                  <c:v>601</c:v>
                </c:pt>
                <c:pt idx="6">
                  <c:v>439</c:v>
                </c:pt>
                <c:pt idx="7">
                  <c:v>501</c:v>
                </c:pt>
                <c:pt idx="8">
                  <c:v>525</c:v>
                </c:pt>
                <c:pt idx="9">
                  <c:v>582</c:v>
                </c:pt>
                <c:pt idx="10">
                  <c:v>409</c:v>
                </c:pt>
                <c:pt idx="11">
                  <c:v>482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'Modèle additif'!$I$1</c:f>
              <c:strCache>
                <c:ptCount val="1"/>
                <c:pt idx="0">
                  <c:v>CVS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additif'!$I$2:$I$13</c:f>
              <c:numCache>
                <c:formatCode>General</c:formatCode>
                <c:ptCount val="12"/>
                <c:pt idx="0">
                  <c:v>496.078088578089</c:v>
                </c:pt>
                <c:pt idx="1">
                  <c:v>486.248251748252</c:v>
                </c:pt>
                <c:pt idx="2">
                  <c:v>507.418414918415</c:v>
                </c:pt>
                <c:pt idx="3">
                  <c:v>519.255244755245</c:v>
                </c:pt>
                <c:pt idx="4">
                  <c:v>516.078088578089</c:v>
                </c:pt>
                <c:pt idx="5">
                  <c:v>527.248251748252</c:v>
                </c:pt>
                <c:pt idx="6">
                  <c:v>518.418414918415</c:v>
                </c:pt>
                <c:pt idx="7">
                  <c:v>503.255244755245</c:v>
                </c:pt>
                <c:pt idx="8">
                  <c:v>517.078088578089</c:v>
                </c:pt>
                <c:pt idx="9">
                  <c:v>508.248251748252</c:v>
                </c:pt>
                <c:pt idx="10">
                  <c:v>488.418414918415</c:v>
                </c:pt>
                <c:pt idx="11">
                  <c:v>484.255244755245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'Modèle additif'!$A$23</c:f>
              <c:strCache>
                <c:ptCount val="1"/>
                <c:pt idx="0">
                  <c:v>Estimations :  y*t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additif'!$G$2:$G$13</c:f>
              <c:numCache>
                <c:formatCode>General</c:formatCode>
                <c:ptCount val="12"/>
                <c:pt idx="0">
                  <c:v>527.652680652681</c:v>
                </c:pt>
                <c:pt idx="1">
                  <c:v>590.986013986014</c:v>
                </c:pt>
                <c:pt idx="2">
                  <c:v>435.319347319347</c:v>
                </c:pt>
                <c:pt idx="3">
                  <c:v>509.986013986014</c:v>
                </c:pt>
                <c:pt idx="4">
                  <c:v>517.666666666667</c:v>
                </c:pt>
                <c:pt idx="5">
                  <c:v>581</c:v>
                </c:pt>
                <c:pt idx="6">
                  <c:v>425.333333333333</c:v>
                </c:pt>
                <c:pt idx="7">
                  <c:v>500</c:v>
                </c:pt>
                <c:pt idx="8">
                  <c:v>507.680652680653</c:v>
                </c:pt>
                <c:pt idx="9">
                  <c:v>571.013986013986</c:v>
                </c:pt>
                <c:pt idx="10">
                  <c:v>415.347319347319</c:v>
                </c:pt>
                <c:pt idx="11">
                  <c:v>490.013986013986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'Modèle additif'!$D$1</c:f>
              <c:strCache>
                <c:ptCount val="1"/>
                <c:pt idx="0">
                  <c:v>Trend  - f(t)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'Modèle additif'!$D$2:$D$13</c:f>
              <c:numCache>
                <c:formatCode>General</c:formatCode>
                <c:ptCount val="12"/>
                <c:pt idx="0">
                  <c:v>519.730769230769</c:v>
                </c:pt>
                <c:pt idx="1">
                  <c:v>517.234265734266</c:v>
                </c:pt>
                <c:pt idx="2">
                  <c:v>514.737762237762</c:v>
                </c:pt>
                <c:pt idx="3">
                  <c:v>512.241258741259</c:v>
                </c:pt>
                <c:pt idx="4">
                  <c:v>509.744755244755</c:v>
                </c:pt>
                <c:pt idx="5">
                  <c:v>507.248251748252</c:v>
                </c:pt>
                <c:pt idx="6">
                  <c:v>504.751748251748</c:v>
                </c:pt>
                <c:pt idx="7">
                  <c:v>502.255244755245</c:v>
                </c:pt>
                <c:pt idx="8">
                  <c:v>499.758741258741</c:v>
                </c:pt>
                <c:pt idx="9">
                  <c:v>497.262237762238</c:v>
                </c:pt>
                <c:pt idx="10">
                  <c:v>494.765734265734</c:v>
                </c:pt>
                <c:pt idx="11">
                  <c:v>492.269230769231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48706891"/>
        <c:axId val="68154530"/>
      </c:lineChart>
      <c:catAx>
        <c:axId val="487068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68154530"/>
        <c:crosses val="autoZero"/>
        <c:auto val="1"/>
        <c:lblAlgn val="ctr"/>
        <c:lblOffset val="100"/>
      </c:catAx>
      <c:valAx>
        <c:axId val="68154530"/>
        <c:scaling>
          <c:orientation val="minMax"/>
          <c:min val="40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8706891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<Relationship Id="rId3" Type="http://schemas.openxmlformats.org/officeDocument/2006/relationships/chart" Target="../charts/chart6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<Relationship Id="rId3" Type="http://schemas.openxmlformats.org/officeDocument/2006/relationships/chart" Target="../charts/chart13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chart" Target="../charts/chart15.xml"/><Relationship Id="rId3" Type="http://schemas.openxmlformats.org/officeDocument/2006/relationships/chart" Target="../charts/chart1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220680</xdr:colOff>
      <xdr:row>31</xdr:row>
      <xdr:rowOff>155160</xdr:rowOff>
    </xdr:from>
    <xdr:to>
      <xdr:col>14</xdr:col>
      <xdr:colOff>604440</xdr:colOff>
      <xdr:row>62</xdr:row>
      <xdr:rowOff>5040</xdr:rowOff>
    </xdr:to>
    <xdr:graphicFrame>
      <xdr:nvGraphicFramePr>
        <xdr:cNvPr id="0" name=""/>
        <xdr:cNvGraphicFramePr/>
      </xdr:nvGraphicFramePr>
      <xdr:xfrm>
        <a:off x="220680" y="5781600"/>
        <a:ext cx="12277800" cy="4889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639360</xdr:colOff>
      <xdr:row>12</xdr:row>
      <xdr:rowOff>164520</xdr:rowOff>
    </xdr:from>
    <xdr:to>
      <xdr:col>10</xdr:col>
      <xdr:colOff>780480</xdr:colOff>
      <xdr:row>28</xdr:row>
      <xdr:rowOff>81720</xdr:rowOff>
    </xdr:to>
    <xdr:graphicFrame>
      <xdr:nvGraphicFramePr>
        <xdr:cNvPr id="1" name=""/>
        <xdr:cNvGraphicFramePr/>
      </xdr:nvGraphicFramePr>
      <xdr:xfrm>
        <a:off x="3426840" y="2396880"/>
        <a:ext cx="5996520" cy="2823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352440</xdr:colOff>
      <xdr:row>0</xdr:row>
      <xdr:rowOff>120600</xdr:rowOff>
    </xdr:from>
    <xdr:to>
      <xdr:col>15</xdr:col>
      <xdr:colOff>219960</xdr:colOff>
      <xdr:row>16</xdr:row>
      <xdr:rowOff>43920</xdr:rowOff>
    </xdr:to>
    <xdr:graphicFrame>
      <xdr:nvGraphicFramePr>
        <xdr:cNvPr id="2" name=""/>
        <xdr:cNvGraphicFramePr/>
      </xdr:nvGraphicFramePr>
      <xdr:xfrm>
        <a:off x="8182440" y="120600"/>
        <a:ext cx="4744440" cy="29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172080</xdr:colOff>
      <xdr:row>4</xdr:row>
      <xdr:rowOff>105120</xdr:rowOff>
    </xdr:from>
    <xdr:to>
      <xdr:col>16</xdr:col>
      <xdr:colOff>344520</xdr:colOff>
      <xdr:row>20</xdr:row>
      <xdr:rowOff>126000</xdr:rowOff>
    </xdr:to>
    <xdr:graphicFrame>
      <xdr:nvGraphicFramePr>
        <xdr:cNvPr id="3" name=""/>
        <xdr:cNvGraphicFramePr/>
      </xdr:nvGraphicFramePr>
      <xdr:xfrm>
        <a:off x="8165160" y="1127160"/>
        <a:ext cx="6675120" cy="299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48960</xdr:colOff>
      <xdr:row>2</xdr:row>
      <xdr:rowOff>129960</xdr:rowOff>
    </xdr:from>
    <xdr:to>
      <xdr:col>18</xdr:col>
      <xdr:colOff>49320</xdr:colOff>
      <xdr:row>28</xdr:row>
      <xdr:rowOff>86400</xdr:rowOff>
    </xdr:to>
    <xdr:graphicFrame>
      <xdr:nvGraphicFramePr>
        <xdr:cNvPr id="4" name=""/>
        <xdr:cNvGraphicFramePr/>
      </xdr:nvGraphicFramePr>
      <xdr:xfrm>
        <a:off x="8854920" y="780120"/>
        <a:ext cx="7315560" cy="4793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664200</xdr:colOff>
      <xdr:row>18</xdr:row>
      <xdr:rowOff>45000</xdr:rowOff>
    </xdr:from>
    <xdr:to>
      <xdr:col>9</xdr:col>
      <xdr:colOff>734400</xdr:colOff>
      <xdr:row>35</xdr:row>
      <xdr:rowOff>121680</xdr:rowOff>
    </xdr:to>
    <xdr:graphicFrame>
      <xdr:nvGraphicFramePr>
        <xdr:cNvPr id="5" name=""/>
        <xdr:cNvGraphicFramePr/>
      </xdr:nvGraphicFramePr>
      <xdr:xfrm>
        <a:off x="3780720" y="3672000"/>
        <a:ext cx="575964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1080</xdr:colOff>
      <xdr:row>1</xdr:row>
      <xdr:rowOff>129240</xdr:rowOff>
    </xdr:from>
    <xdr:to>
      <xdr:col>17</xdr:col>
      <xdr:colOff>776160</xdr:colOff>
      <xdr:row>26</xdr:row>
      <xdr:rowOff>75240</xdr:rowOff>
    </xdr:to>
    <xdr:graphicFrame>
      <xdr:nvGraphicFramePr>
        <xdr:cNvPr id="6" name="Chart 12"/>
        <xdr:cNvGraphicFramePr/>
      </xdr:nvGraphicFramePr>
      <xdr:xfrm>
        <a:off x="7316280" y="291600"/>
        <a:ext cx="7277400" cy="4010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554040</xdr:colOff>
      <xdr:row>1</xdr:row>
      <xdr:rowOff>4680</xdr:rowOff>
    </xdr:from>
    <xdr:to>
      <xdr:col>8</xdr:col>
      <xdr:colOff>295560</xdr:colOff>
      <xdr:row>23</xdr:row>
      <xdr:rowOff>51120</xdr:rowOff>
    </xdr:to>
    <xdr:graphicFrame>
      <xdr:nvGraphicFramePr>
        <xdr:cNvPr id="7" name="Chart 23"/>
        <xdr:cNvGraphicFramePr/>
      </xdr:nvGraphicFramePr>
      <xdr:xfrm>
        <a:off x="554040" y="167040"/>
        <a:ext cx="6243840" cy="362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4</xdr:col>
      <xdr:colOff>517680</xdr:colOff>
      <xdr:row>27</xdr:row>
      <xdr:rowOff>12600</xdr:rowOff>
    </xdr:from>
    <xdr:to>
      <xdr:col>13</xdr:col>
      <xdr:colOff>41400</xdr:colOff>
      <xdr:row>35</xdr:row>
      <xdr:rowOff>92520</xdr:rowOff>
    </xdr:to>
    <xdr:sp>
      <xdr:nvSpPr>
        <xdr:cNvPr id="8" name="CustomShape 1"/>
        <xdr:cNvSpPr/>
      </xdr:nvSpPr>
      <xdr:spPr>
        <a:xfrm>
          <a:off x="3768840" y="4401720"/>
          <a:ext cx="6838920" cy="1380240"/>
        </a:xfrm>
        <a:prstGeom prst="rect">
          <a:avLst/>
        </a:prstGeom>
        <a:solidFill>
          <a:srgbClr val="ffff66"/>
        </a:solidFill>
        <a:ln w="9360">
          <a:solidFill>
            <a:srgbClr val="666699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/>
        <a:p>
          <a:pPr>
            <a:lnSpc>
              <a:spcPct val="100000"/>
            </a:lnSpc>
          </a:pPr>
          <a:r>
            <a:rPr b="1" lang="fr-FR" sz="1400" spc="-1" strike="noStrike" u="sng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Phénomènes caractérisés par</a:t>
          </a:r>
          <a:r>
            <a:rPr b="0" lang="fr-FR" sz="14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: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4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Tendance ou trend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4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Variations saisonnières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r>
            <a:rPr b="0" lang="fr-FR" sz="14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Variations accidentelles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r>
            <a:rPr b="1" lang="fr-FR" sz="1400" spc="-1" strike="noStrike" u="sng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Difficulté</a:t>
          </a:r>
          <a:r>
            <a:rPr b="0" lang="fr-FR" sz="14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Verdana"/>
              <a:ea typeface="DejaVu Sans"/>
            </a:rPr>
            <a:t> (relative): savoir identifier le modèle le plus approprié.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0</xdr:col>
      <xdr:colOff>652680</xdr:colOff>
      <xdr:row>24</xdr:row>
      <xdr:rowOff>100440</xdr:rowOff>
    </xdr:from>
    <xdr:to>
      <xdr:col>4</xdr:col>
      <xdr:colOff>495720</xdr:colOff>
      <xdr:row>26</xdr:row>
      <xdr:rowOff>142200</xdr:rowOff>
    </xdr:to>
    <xdr:sp>
      <xdr:nvSpPr>
        <xdr:cNvPr id="9" name="CustomShape 1"/>
        <xdr:cNvSpPr/>
      </xdr:nvSpPr>
      <xdr:spPr>
        <a:xfrm>
          <a:off x="652680" y="4001760"/>
          <a:ext cx="3094200" cy="366840"/>
        </a:xfrm>
        <a:prstGeom prst="rect">
          <a:avLst/>
        </a:prstGeom>
        <a:solidFill>
          <a:srgbClr val="cccce6"/>
        </a:solidFill>
        <a:ln w="936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/>
        <a:p>
          <a:pPr algn="ctr">
            <a:lnSpc>
              <a:spcPct val="100000"/>
            </a:lnSpc>
          </a:pPr>
          <a:r>
            <a:rPr b="1" lang="fr-FR" sz="18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  <a:ea typeface="DejaVu Sans"/>
            </a:rPr>
            <a:t>Modèle additif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13</xdr:col>
      <xdr:colOff>665280</xdr:colOff>
      <xdr:row>28</xdr:row>
      <xdr:rowOff>37800</xdr:rowOff>
    </xdr:from>
    <xdr:to>
      <xdr:col>17</xdr:col>
      <xdr:colOff>508320</xdr:colOff>
      <xdr:row>30</xdr:row>
      <xdr:rowOff>79560</xdr:rowOff>
    </xdr:to>
    <xdr:sp>
      <xdr:nvSpPr>
        <xdr:cNvPr id="10" name="CustomShape 1"/>
        <xdr:cNvSpPr/>
      </xdr:nvSpPr>
      <xdr:spPr>
        <a:xfrm>
          <a:off x="11231640" y="4589280"/>
          <a:ext cx="3094200" cy="366840"/>
        </a:xfrm>
        <a:prstGeom prst="rect">
          <a:avLst/>
        </a:prstGeom>
        <a:solidFill>
          <a:srgbClr val="cccce6"/>
        </a:solidFill>
        <a:ln w="936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/>
        <a:p>
          <a:pPr algn="ctr">
            <a:lnSpc>
              <a:spcPct val="100000"/>
            </a:lnSpc>
          </a:pPr>
          <a:r>
            <a:rPr b="1" lang="fr-FR" sz="18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  <a:ea typeface="DejaVu Sans"/>
            </a:rPr>
            <a:t>Modèle Multiplicatif</a:t>
          </a:r>
          <a:endParaRPr b="0" lang="fr-F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0</xdr:row>
      <xdr:rowOff>0</xdr:rowOff>
    </xdr:from>
    <xdr:to>
      <xdr:col>10</xdr:col>
      <xdr:colOff>100440</xdr:colOff>
      <xdr:row>38</xdr:row>
      <xdr:rowOff>113040</xdr:rowOff>
    </xdr:to>
    <xdr:pic>
      <xdr:nvPicPr>
        <xdr:cNvPr id="11" name="Image 1" descr=""/>
        <xdr:cNvPicPr/>
      </xdr:nvPicPr>
      <xdr:blipFill>
        <a:blip r:embed="rId1"/>
        <a:stretch/>
      </xdr:blipFill>
      <xdr:spPr>
        <a:xfrm>
          <a:off x="0" y="0"/>
          <a:ext cx="8228160" cy="62902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638640</xdr:colOff>
      <xdr:row>24</xdr:row>
      <xdr:rowOff>132840</xdr:rowOff>
    </xdr:from>
    <xdr:to>
      <xdr:col>13</xdr:col>
      <xdr:colOff>250920</xdr:colOff>
      <xdr:row>55</xdr:row>
      <xdr:rowOff>60840</xdr:rowOff>
    </xdr:to>
    <xdr:graphicFrame>
      <xdr:nvGraphicFramePr>
        <xdr:cNvPr id="12" name=""/>
        <xdr:cNvGraphicFramePr/>
      </xdr:nvGraphicFramePr>
      <xdr:xfrm>
        <a:off x="2092680" y="4218120"/>
        <a:ext cx="9347400" cy="4967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214560</xdr:colOff>
      <xdr:row>53</xdr:row>
      <xdr:rowOff>33840</xdr:rowOff>
    </xdr:from>
    <xdr:to>
      <xdr:col>4</xdr:col>
      <xdr:colOff>772560</xdr:colOff>
      <xdr:row>70</xdr:row>
      <xdr:rowOff>88200</xdr:rowOff>
    </xdr:to>
    <xdr:graphicFrame>
      <xdr:nvGraphicFramePr>
        <xdr:cNvPr id="13" name=""/>
        <xdr:cNvGraphicFramePr/>
      </xdr:nvGraphicFramePr>
      <xdr:xfrm>
        <a:off x="214560" y="8833320"/>
        <a:ext cx="3750120" cy="2818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268560</xdr:colOff>
      <xdr:row>25</xdr:row>
      <xdr:rowOff>54360</xdr:rowOff>
    </xdr:from>
    <xdr:to>
      <xdr:col>11</xdr:col>
      <xdr:colOff>599400</xdr:colOff>
      <xdr:row>50</xdr:row>
      <xdr:rowOff>55800</xdr:rowOff>
    </xdr:to>
    <xdr:graphicFrame>
      <xdr:nvGraphicFramePr>
        <xdr:cNvPr id="14" name=""/>
        <xdr:cNvGraphicFramePr/>
      </xdr:nvGraphicFramePr>
      <xdr:xfrm>
        <a:off x="268560" y="4200840"/>
        <a:ext cx="8971920" cy="406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560880</xdr:colOff>
      <xdr:row>27</xdr:row>
      <xdr:rowOff>108720</xdr:rowOff>
    </xdr:from>
    <xdr:to>
      <xdr:col>12</xdr:col>
      <xdr:colOff>173160</xdr:colOff>
      <xdr:row>40</xdr:row>
      <xdr:rowOff>19080</xdr:rowOff>
    </xdr:to>
    <xdr:graphicFrame>
      <xdr:nvGraphicFramePr>
        <xdr:cNvPr id="15" name=""/>
        <xdr:cNvGraphicFramePr/>
      </xdr:nvGraphicFramePr>
      <xdr:xfrm>
        <a:off x="6275160" y="4580280"/>
        <a:ext cx="3351600" cy="2023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141840</xdr:colOff>
      <xdr:row>21</xdr:row>
      <xdr:rowOff>36000</xdr:rowOff>
    </xdr:from>
    <xdr:to>
      <xdr:col>10</xdr:col>
      <xdr:colOff>793080</xdr:colOff>
      <xdr:row>48</xdr:row>
      <xdr:rowOff>37800</xdr:rowOff>
    </xdr:to>
    <xdr:graphicFrame>
      <xdr:nvGraphicFramePr>
        <xdr:cNvPr id="16" name=""/>
        <xdr:cNvGraphicFramePr/>
      </xdr:nvGraphicFramePr>
      <xdr:xfrm>
        <a:off x="1522080" y="3531960"/>
        <a:ext cx="7099200" cy="4390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287640</xdr:colOff>
      <xdr:row>22</xdr:row>
      <xdr:rowOff>70920</xdr:rowOff>
    </xdr:from>
    <xdr:to>
      <xdr:col>4</xdr:col>
      <xdr:colOff>979200</xdr:colOff>
      <xdr:row>46</xdr:row>
      <xdr:rowOff>76680</xdr:rowOff>
    </xdr:to>
    <xdr:graphicFrame>
      <xdr:nvGraphicFramePr>
        <xdr:cNvPr id="17" name=""/>
        <xdr:cNvGraphicFramePr/>
      </xdr:nvGraphicFramePr>
      <xdr:xfrm>
        <a:off x="287640" y="3749400"/>
        <a:ext cx="3883680" cy="3943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214560</xdr:colOff>
      <xdr:row>53</xdr:row>
      <xdr:rowOff>79560</xdr:rowOff>
    </xdr:from>
    <xdr:to>
      <xdr:col>4</xdr:col>
      <xdr:colOff>772560</xdr:colOff>
      <xdr:row>70</xdr:row>
      <xdr:rowOff>133920</xdr:rowOff>
    </xdr:to>
    <xdr:graphicFrame>
      <xdr:nvGraphicFramePr>
        <xdr:cNvPr id="18" name=""/>
        <xdr:cNvGraphicFramePr/>
      </xdr:nvGraphicFramePr>
      <xdr:xfrm>
        <a:off x="214560" y="8833320"/>
        <a:ext cx="3750120" cy="2818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9</xdr:col>
      <xdr:colOff>803520</xdr:colOff>
      <xdr:row>16</xdr:row>
      <xdr:rowOff>149760</xdr:rowOff>
    </xdr:from>
    <xdr:to>
      <xdr:col>10</xdr:col>
      <xdr:colOff>114840</xdr:colOff>
      <xdr:row>19</xdr:row>
      <xdr:rowOff>163440</xdr:rowOff>
    </xdr:to>
    <xdr:sp>
      <xdr:nvSpPr>
        <xdr:cNvPr id="19" name="CustomShape 1"/>
        <xdr:cNvSpPr/>
      </xdr:nvSpPr>
      <xdr:spPr>
        <a:xfrm>
          <a:off x="8741520" y="2786760"/>
          <a:ext cx="124200" cy="501480"/>
        </a:xfrm>
        <a:prstGeom prst="rightBrace">
          <a:avLst>
            <a:gd name="adj1" fmla="val 57428"/>
            <a:gd name="adj2" fmla="val 50000"/>
          </a:avLst>
        </a:prstGeom>
        <a:noFill/>
        <a:ln w="2844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59760</xdr:colOff>
      <xdr:row>10</xdr:row>
      <xdr:rowOff>29520</xdr:rowOff>
    </xdr:from>
    <xdr:to>
      <xdr:col>3</xdr:col>
      <xdr:colOff>157680</xdr:colOff>
      <xdr:row>12</xdr:row>
      <xdr:rowOff>129240</xdr:rowOff>
    </xdr:to>
    <xdr:sp>
      <xdr:nvSpPr>
        <xdr:cNvPr id="20" name="CustomShape 1"/>
        <xdr:cNvSpPr/>
      </xdr:nvSpPr>
      <xdr:spPr>
        <a:xfrm>
          <a:off x="2280240" y="1691280"/>
          <a:ext cx="97920" cy="424800"/>
        </a:xfrm>
        <a:prstGeom prst="rightBrace">
          <a:avLst>
            <a:gd name="adj1" fmla="val 57428"/>
            <a:gd name="adj2" fmla="val 50000"/>
          </a:avLst>
        </a:prstGeom>
        <a:noFill/>
        <a:ln w="2844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45720</xdr:colOff>
      <xdr:row>1</xdr:row>
      <xdr:rowOff>46800</xdr:rowOff>
    </xdr:from>
    <xdr:to>
      <xdr:col>3</xdr:col>
      <xdr:colOff>143640</xdr:colOff>
      <xdr:row>3</xdr:row>
      <xdr:rowOff>146520</xdr:rowOff>
    </xdr:to>
    <xdr:sp>
      <xdr:nvSpPr>
        <xdr:cNvPr id="21" name="CustomShape 1"/>
        <xdr:cNvSpPr/>
      </xdr:nvSpPr>
      <xdr:spPr>
        <a:xfrm>
          <a:off x="2266200" y="245520"/>
          <a:ext cx="97920" cy="424800"/>
        </a:xfrm>
        <a:prstGeom prst="rightBrace">
          <a:avLst>
            <a:gd name="adj1" fmla="val 57428"/>
            <a:gd name="adj2" fmla="val 50000"/>
          </a:avLst>
        </a:prstGeom>
        <a:noFill/>
        <a:ln w="2844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199800</xdr:colOff>
      <xdr:row>2</xdr:row>
      <xdr:rowOff>17640</xdr:rowOff>
    </xdr:from>
    <xdr:to>
      <xdr:col>3</xdr:col>
      <xdr:colOff>297720</xdr:colOff>
      <xdr:row>4</xdr:row>
      <xdr:rowOff>117360</xdr:rowOff>
    </xdr:to>
    <xdr:sp>
      <xdr:nvSpPr>
        <xdr:cNvPr id="22" name="CustomShape 1"/>
        <xdr:cNvSpPr/>
      </xdr:nvSpPr>
      <xdr:spPr>
        <a:xfrm>
          <a:off x="2420280" y="378720"/>
          <a:ext cx="97920" cy="424800"/>
        </a:xfrm>
        <a:prstGeom prst="rightBrace">
          <a:avLst>
            <a:gd name="adj1" fmla="val 57428"/>
            <a:gd name="adj2" fmla="val 50000"/>
          </a:avLst>
        </a:prstGeom>
        <a:noFill/>
        <a:ln w="2844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762840</xdr:colOff>
      <xdr:row>5</xdr:row>
      <xdr:rowOff>161640</xdr:rowOff>
    </xdr:from>
    <xdr:to>
      <xdr:col>3</xdr:col>
      <xdr:colOff>94320</xdr:colOff>
      <xdr:row>8</xdr:row>
      <xdr:rowOff>99000</xdr:rowOff>
    </xdr:to>
    <xdr:sp>
      <xdr:nvSpPr>
        <xdr:cNvPr id="23" name="CustomShape 1"/>
        <xdr:cNvSpPr/>
      </xdr:nvSpPr>
      <xdr:spPr>
        <a:xfrm>
          <a:off x="2216880" y="1010520"/>
          <a:ext cx="97920" cy="424800"/>
        </a:xfrm>
        <a:prstGeom prst="rightBrace">
          <a:avLst>
            <a:gd name="adj1" fmla="val 57428"/>
            <a:gd name="adj2" fmla="val 50000"/>
          </a:avLst>
        </a:prstGeom>
        <a:noFill/>
        <a:ln w="2844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783360</xdr:colOff>
      <xdr:row>25</xdr:row>
      <xdr:rowOff>9000</xdr:rowOff>
    </xdr:from>
    <xdr:to>
      <xdr:col>11</xdr:col>
      <xdr:colOff>169560</xdr:colOff>
      <xdr:row>44</xdr:row>
      <xdr:rowOff>158400</xdr:rowOff>
    </xdr:to>
    <xdr:graphicFrame>
      <xdr:nvGraphicFramePr>
        <xdr:cNvPr id="24" name=""/>
        <xdr:cNvGraphicFramePr/>
      </xdr:nvGraphicFramePr>
      <xdr:xfrm>
        <a:off x="3975480" y="4211280"/>
        <a:ext cx="5757480" cy="323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66CCFF"/>
    <pageSetUpPr fitToPage="false"/>
  </sheetPr>
  <dimension ref="B1:C1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K5" activeCellId="0" sqref="K5"/>
    </sheetView>
  </sheetViews>
  <sheetFormatPr defaultRowHeight="12.8"/>
  <cols>
    <col collapsed="false" hidden="false" max="1025" min="1" style="0" width="11.5204081632653"/>
  </cols>
  <sheetData>
    <row r="1" customFormat="false" ht="24.45" hidden="false" customHeight="false" outlineLevel="0" collapsed="false">
      <c r="C1" s="1" t="s">
        <v>0</v>
      </c>
    </row>
    <row r="3" customFormat="false" ht="18.55" hidden="false" customHeight="false" outlineLevel="0" collapsed="false">
      <c r="B3" s="2" t="s">
        <v>1</v>
      </c>
    </row>
    <row r="4" customFormat="false" ht="18.55" hidden="false" customHeight="false" outlineLevel="0" collapsed="false">
      <c r="B4" s="2"/>
    </row>
    <row r="5" customFormat="false" ht="18.55" hidden="false" customHeight="false" outlineLevel="0" collapsed="false">
      <c r="B5" s="2"/>
    </row>
    <row r="6" customFormat="false" ht="18.55" hidden="false" customHeight="false" outlineLevel="0" collapsed="false">
      <c r="B6" s="2" t="s">
        <v>2</v>
      </c>
    </row>
    <row r="7" customFormat="false" ht="18.55" hidden="false" customHeight="false" outlineLevel="0" collapsed="false">
      <c r="B7" s="2"/>
    </row>
    <row r="8" customFormat="false" ht="18.55" hidden="false" customHeight="false" outlineLevel="0" collapsed="false">
      <c r="B8" s="2"/>
    </row>
    <row r="9" customFormat="false" ht="18.55" hidden="false" customHeight="false" outlineLevel="0" collapsed="false">
      <c r="B9" s="2" t="s">
        <v>3</v>
      </c>
    </row>
    <row r="10" customFormat="false" ht="18.55" hidden="false" customHeight="false" outlineLevel="0" collapsed="false">
      <c r="B10" s="2"/>
    </row>
    <row r="11" customFormat="false" ht="18.55" hidden="false" customHeight="false" outlineLevel="0" collapsed="false">
      <c r="B11" s="2"/>
    </row>
    <row r="12" customFormat="false" ht="18.55" hidden="false" customHeight="false" outlineLevel="0" collapsed="false">
      <c r="B12" s="2" t="s">
        <v>4</v>
      </c>
    </row>
    <row r="13" customFormat="false" ht="18.55" hidden="false" customHeight="false" outlineLevel="0" collapsed="false">
      <c r="B13" s="2"/>
    </row>
    <row r="14" customFormat="false" ht="18.55" hidden="false" customHeight="false" outlineLevel="0" collapsed="false">
      <c r="B14" s="2"/>
    </row>
    <row r="15" customFormat="false" ht="18.55" hidden="false" customHeight="false" outlineLevel="0" collapsed="false">
      <c r="B15" s="2" t="s">
        <v>5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2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G9" activeCellId="0" sqref="G9"/>
    </sheetView>
  </sheetViews>
  <sheetFormatPr defaultRowHeight="12.8"/>
  <cols>
    <col collapsed="false" hidden="false" max="1" min="1" style="0" width="11.5204081632653"/>
    <col collapsed="false" hidden="false" max="2" min="2" style="0" width="16.469387755102"/>
    <col collapsed="false" hidden="false" max="6" min="3" style="0" width="11.5204081632653"/>
    <col collapsed="false" hidden="false" max="7" min="7" style="0" width="13.8673469387755"/>
    <col collapsed="false" hidden="false" max="1025" min="8" style="0" width="11.5204081632653"/>
  </cols>
  <sheetData>
    <row r="1" customFormat="false" ht="14.65" hidden="false" customHeight="false" outlineLevel="0" collapsed="false">
      <c r="A1" s="3" t="s">
        <v>6</v>
      </c>
      <c r="B1" s="4" t="s">
        <v>7</v>
      </c>
      <c r="C1" s="5"/>
      <c r="F1" s="6" t="s">
        <v>8</v>
      </c>
      <c r="G1" s="6" t="s">
        <v>7</v>
      </c>
    </row>
    <row r="2" customFormat="false" ht="14.65" hidden="false" customHeight="false" outlineLevel="0" collapsed="false">
      <c r="A2" s="7" t="s">
        <v>9</v>
      </c>
      <c r="B2" s="8" t="n">
        <v>3650</v>
      </c>
      <c r="C2" s="9" t="s">
        <v>10</v>
      </c>
      <c r="E2" s="9" t="n">
        <v>2004</v>
      </c>
      <c r="F2" s="10" t="n">
        <v>1</v>
      </c>
      <c r="G2" s="11" t="n">
        <v>11330</v>
      </c>
    </row>
    <row r="3" customFormat="false" ht="14.65" hidden="false" customHeight="false" outlineLevel="0" collapsed="false">
      <c r="A3" s="12" t="s">
        <v>11</v>
      </c>
      <c r="B3" s="13" t="n">
        <v>3780</v>
      </c>
      <c r="F3" s="10" t="n">
        <v>2</v>
      </c>
      <c r="G3" s="11" t="n">
        <v>12601</v>
      </c>
    </row>
    <row r="4" customFormat="false" ht="14.65" hidden="false" customHeight="false" outlineLevel="0" collapsed="false">
      <c r="A4" s="12" t="s">
        <v>12</v>
      </c>
      <c r="B4" s="13" t="n">
        <v>3900</v>
      </c>
      <c r="F4" s="10" t="n">
        <v>3</v>
      </c>
      <c r="G4" s="11" t="n">
        <v>11884</v>
      </c>
    </row>
    <row r="5" customFormat="false" ht="14.65" hidden="false" customHeight="false" outlineLevel="0" collapsed="false">
      <c r="A5" s="12" t="s">
        <v>13</v>
      </c>
      <c r="B5" s="13" t="n">
        <v>3991</v>
      </c>
      <c r="F5" s="10" t="n">
        <v>4</v>
      </c>
      <c r="G5" s="11" t="n">
        <v>9817</v>
      </c>
    </row>
    <row r="6" customFormat="false" ht="14.65" hidden="false" customHeight="false" outlineLevel="0" collapsed="false">
      <c r="A6" s="12" t="s">
        <v>14</v>
      </c>
      <c r="B6" s="13" t="n">
        <v>4345</v>
      </c>
      <c r="E6" s="9" t="n">
        <v>2005</v>
      </c>
      <c r="F6" s="10" t="n">
        <v>5</v>
      </c>
      <c r="G6" s="11" t="n">
        <v>8066</v>
      </c>
    </row>
    <row r="7" customFormat="false" ht="14.65" hidden="false" customHeight="false" outlineLevel="0" collapsed="false">
      <c r="A7" s="12" t="s">
        <v>15</v>
      </c>
      <c r="B7" s="13" t="n">
        <v>4265</v>
      </c>
      <c r="F7" s="10" t="n">
        <v>6</v>
      </c>
      <c r="G7" s="11" t="n">
        <v>9145</v>
      </c>
    </row>
    <row r="8" customFormat="false" ht="14.65" hidden="false" customHeight="false" outlineLevel="0" collapsed="false">
      <c r="A8" s="12" t="s">
        <v>16</v>
      </c>
      <c r="B8" s="13" t="n">
        <v>3970</v>
      </c>
      <c r="F8" s="10" t="n">
        <v>7</v>
      </c>
      <c r="G8" s="11" t="n">
        <v>8149</v>
      </c>
    </row>
    <row r="9" customFormat="false" ht="14.65" hidden="false" customHeight="false" outlineLevel="0" collapsed="false">
      <c r="A9" s="12" t="s">
        <v>17</v>
      </c>
      <c r="B9" s="13" t="n">
        <v>3986</v>
      </c>
      <c r="F9" s="10" t="n">
        <v>8</v>
      </c>
      <c r="G9" s="11" t="n">
        <v>6906</v>
      </c>
    </row>
    <row r="10" customFormat="false" ht="14.65" hidden="false" customHeight="false" outlineLevel="0" collapsed="false">
      <c r="A10" s="12" t="s">
        <v>18</v>
      </c>
      <c r="B10" s="13" t="n">
        <v>3928</v>
      </c>
    </row>
    <row r="11" customFormat="false" ht="14.65" hidden="false" customHeight="false" outlineLevel="0" collapsed="false">
      <c r="A11" s="12" t="s">
        <v>19</v>
      </c>
      <c r="B11" s="13" t="n">
        <v>3572</v>
      </c>
    </row>
    <row r="12" customFormat="false" ht="14.65" hidden="false" customHeight="false" outlineLevel="0" collapsed="false">
      <c r="A12" s="12" t="s">
        <v>20</v>
      </c>
      <c r="B12" s="13" t="n">
        <v>3195</v>
      </c>
    </row>
    <row r="13" customFormat="false" ht="14.65" hidden="false" customHeight="false" outlineLevel="0" collapsed="false">
      <c r="A13" s="12" t="s">
        <v>21</v>
      </c>
      <c r="B13" s="13" t="n">
        <v>3050</v>
      </c>
    </row>
    <row r="14" customFormat="false" ht="14.65" hidden="false" customHeight="false" outlineLevel="0" collapsed="false">
      <c r="A14" s="12" t="s">
        <v>9</v>
      </c>
      <c r="B14" s="13" t="n">
        <v>2843</v>
      </c>
      <c r="C14" s="9" t="s">
        <v>22</v>
      </c>
    </row>
    <row r="15" customFormat="false" ht="14.65" hidden="false" customHeight="false" outlineLevel="0" collapsed="false">
      <c r="A15" s="12" t="s">
        <v>11</v>
      </c>
      <c r="B15" s="13" t="n">
        <v>2537</v>
      </c>
    </row>
    <row r="16" customFormat="false" ht="14.65" hidden="false" customHeight="false" outlineLevel="0" collapsed="false">
      <c r="A16" s="12" t="s">
        <v>12</v>
      </c>
      <c r="B16" s="13" t="n">
        <v>2686</v>
      </c>
    </row>
    <row r="17" customFormat="false" ht="14.65" hidden="false" customHeight="false" outlineLevel="0" collapsed="false">
      <c r="A17" s="12" t="s">
        <v>13</v>
      </c>
      <c r="B17" s="13" t="n">
        <v>2782</v>
      </c>
    </row>
    <row r="18" customFormat="false" ht="14.65" hidden="false" customHeight="false" outlineLevel="0" collapsed="false">
      <c r="A18" s="12" t="s">
        <v>14</v>
      </c>
      <c r="B18" s="13" t="n">
        <v>3103</v>
      </c>
    </row>
    <row r="19" customFormat="false" ht="14.65" hidden="false" customHeight="false" outlineLevel="0" collapsed="false">
      <c r="A19" s="12" t="s">
        <v>15</v>
      </c>
      <c r="B19" s="13" t="n">
        <v>3260</v>
      </c>
    </row>
    <row r="20" customFormat="false" ht="14.65" hidden="false" customHeight="false" outlineLevel="0" collapsed="false">
      <c r="A20" s="12" t="s">
        <v>16</v>
      </c>
      <c r="B20" s="13" t="n">
        <v>2791</v>
      </c>
    </row>
    <row r="21" customFormat="false" ht="14.65" hidden="false" customHeight="false" outlineLevel="0" collapsed="false">
      <c r="A21" s="12" t="s">
        <v>17</v>
      </c>
      <c r="B21" s="13" t="n">
        <v>2669</v>
      </c>
    </row>
    <row r="22" customFormat="false" ht="14.65" hidden="false" customHeight="false" outlineLevel="0" collapsed="false">
      <c r="A22" s="12" t="s">
        <v>18</v>
      </c>
      <c r="B22" s="13" t="n">
        <v>2689</v>
      </c>
    </row>
    <row r="23" customFormat="false" ht="14.65" hidden="false" customHeight="false" outlineLevel="0" collapsed="false">
      <c r="A23" s="12" t="s">
        <v>19</v>
      </c>
      <c r="B23" s="13" t="n">
        <v>2610</v>
      </c>
    </row>
    <row r="24" customFormat="false" ht="14.65" hidden="false" customHeight="false" outlineLevel="0" collapsed="false">
      <c r="A24" s="12" t="s">
        <v>20</v>
      </c>
      <c r="B24" s="13" t="n">
        <v>2280</v>
      </c>
    </row>
    <row r="25" customFormat="false" ht="14.65" hidden="false" customHeight="false" outlineLevel="0" collapsed="false">
      <c r="A25" s="14" t="s">
        <v>21</v>
      </c>
      <c r="B25" s="13" t="n">
        <v>2016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F13" activeCellId="0" sqref="F13"/>
    </sheetView>
  </sheetViews>
  <sheetFormatPr defaultRowHeight="12.8"/>
  <cols>
    <col collapsed="false" hidden="false" max="1" min="1" style="0" width="11.5204081632653"/>
    <col collapsed="false" hidden="false" max="2" min="2" style="0" width="32.6479591836735"/>
    <col collapsed="false" hidden="false" max="3" min="3" style="15" width="11.5204081632653"/>
    <col collapsed="false" hidden="false" max="1025" min="4" style="0" width="11.5204081632653"/>
  </cols>
  <sheetData>
    <row r="1" customFormat="false" ht="36.55" hidden="false" customHeight="false" outlineLevel="0" collapsed="false">
      <c r="A1" s="16"/>
      <c r="B1" s="17" t="s">
        <v>23</v>
      </c>
      <c r="C1" s="18"/>
    </row>
    <row r="2" customFormat="false" ht="14.65" hidden="false" customHeight="false" outlineLevel="0" collapsed="false">
      <c r="A2" s="19" t="s">
        <v>24</v>
      </c>
      <c r="B2" s="20" t="n">
        <v>145.726</v>
      </c>
      <c r="C2" s="21"/>
    </row>
    <row r="3" customFormat="false" ht="14.65" hidden="false" customHeight="false" outlineLevel="0" collapsed="false">
      <c r="A3" s="19" t="s">
        <v>25</v>
      </c>
      <c r="B3" s="20" t="n">
        <v>161.335</v>
      </c>
      <c r="C3" s="21"/>
    </row>
    <row r="4" customFormat="false" ht="14.65" hidden="false" customHeight="false" outlineLevel="0" collapsed="false">
      <c r="A4" s="19" t="s">
        <v>26</v>
      </c>
      <c r="B4" s="20" t="n">
        <v>194.818</v>
      </c>
      <c r="C4" s="21"/>
    </row>
    <row r="5" customFormat="false" ht="14.65" hidden="false" customHeight="false" outlineLevel="0" collapsed="false">
      <c r="A5" s="19" t="s">
        <v>27</v>
      </c>
      <c r="B5" s="20" t="n">
        <v>162.146</v>
      </c>
      <c r="C5" s="21"/>
      <c r="D5" s="11"/>
      <c r="E5" s="11" t="s">
        <v>28</v>
      </c>
      <c r="F5" s="11"/>
    </row>
    <row r="6" customFormat="false" ht="14.65" hidden="false" customHeight="false" outlineLevel="0" collapsed="false">
      <c r="A6" s="19" t="s">
        <v>29</v>
      </c>
      <c r="B6" s="20" t="n">
        <v>160.159</v>
      </c>
      <c r="C6" s="21"/>
      <c r="D6" s="22" t="n">
        <v>2012</v>
      </c>
      <c r="E6" s="10" t="n">
        <v>1</v>
      </c>
      <c r="F6" s="11" t="n">
        <v>502</v>
      </c>
    </row>
    <row r="7" customFormat="false" ht="14.65" hidden="false" customHeight="false" outlineLevel="0" collapsed="false">
      <c r="A7" s="19" t="s">
        <v>30</v>
      </c>
      <c r="B7" s="20" t="n">
        <v>198.531</v>
      </c>
      <c r="C7" s="21"/>
      <c r="D7" s="22"/>
      <c r="E7" s="10" t="n">
        <v>2</v>
      </c>
      <c r="F7" s="11" t="n">
        <v>521</v>
      </c>
    </row>
    <row r="8" customFormat="false" ht="14.65" hidden="false" customHeight="false" outlineLevel="0" collapsed="false">
      <c r="A8" s="19" t="s">
        <v>31</v>
      </c>
      <c r="B8" s="20" t="n">
        <v>142.367</v>
      </c>
      <c r="C8" s="21"/>
      <c r="D8" s="22"/>
      <c r="E8" s="10" t="n">
        <v>3</v>
      </c>
      <c r="F8" s="11" t="n">
        <v>370</v>
      </c>
    </row>
    <row r="9" customFormat="false" ht="14.65" hidden="false" customHeight="false" outlineLevel="0" collapsed="false">
      <c r="A9" s="19" t="s">
        <v>32</v>
      </c>
      <c r="B9" s="20" t="n">
        <v>92.191</v>
      </c>
      <c r="C9" s="21"/>
      <c r="D9" s="22"/>
      <c r="E9" s="10" t="n">
        <v>4</v>
      </c>
      <c r="F9" s="11" t="n">
        <v>464</v>
      </c>
    </row>
    <row r="10" customFormat="false" ht="14.65" hidden="false" customHeight="false" outlineLevel="0" collapsed="false">
      <c r="A10" s="19" t="s">
        <v>33</v>
      </c>
      <c r="B10" s="20" t="n">
        <v>135.448</v>
      </c>
      <c r="C10" s="21"/>
      <c r="D10" s="22" t="n">
        <v>2013</v>
      </c>
      <c r="E10" s="23" t="n">
        <v>5</v>
      </c>
      <c r="F10" s="11" t="n">
        <v>431</v>
      </c>
    </row>
    <row r="11" customFormat="false" ht="14.65" hidden="false" customHeight="false" outlineLevel="0" collapsed="false">
      <c r="A11" s="19" t="s">
        <v>34</v>
      </c>
      <c r="B11" s="20" t="n">
        <v>161.837</v>
      </c>
      <c r="C11" s="21"/>
      <c r="D11" s="22"/>
      <c r="E11" s="23" t="n">
        <v>6</v>
      </c>
      <c r="F11" s="11" t="n">
        <v>481</v>
      </c>
    </row>
    <row r="12" customFormat="false" ht="14.65" hidden="false" customHeight="false" outlineLevel="0" collapsed="false">
      <c r="A12" s="19" t="s">
        <v>35</v>
      </c>
      <c r="B12" s="20" t="n">
        <v>143.684</v>
      </c>
      <c r="C12" s="21"/>
      <c r="D12" s="22"/>
      <c r="E12" s="23" t="n">
        <v>7</v>
      </c>
      <c r="F12" s="11" t="n">
        <v>367</v>
      </c>
    </row>
    <row r="13" customFormat="false" ht="14.65" hidden="false" customHeight="false" outlineLevel="0" collapsed="false">
      <c r="A13" s="19" t="s">
        <v>36</v>
      </c>
      <c r="B13" s="20" t="n">
        <v>158.771</v>
      </c>
      <c r="C13" s="21"/>
      <c r="D13" s="22"/>
      <c r="E13" s="23" t="n">
        <v>8</v>
      </c>
      <c r="F13" s="11" t="n">
        <v>478</v>
      </c>
    </row>
    <row r="14" customFormat="false" ht="14.65" hidden="false" customHeight="false" outlineLevel="0" collapsed="false">
      <c r="A14" s="24" t="s">
        <v>37</v>
      </c>
      <c r="B14" s="20" t="n">
        <v>124.384</v>
      </c>
      <c r="C14" s="21"/>
    </row>
    <row r="15" customFormat="false" ht="14.65" hidden="false" customHeight="false" outlineLevel="0" collapsed="false">
      <c r="A15" s="24" t="s">
        <v>38</v>
      </c>
      <c r="B15" s="20" t="n">
        <v>142.556</v>
      </c>
      <c r="C15" s="21"/>
    </row>
    <row r="16" customFormat="false" ht="14.65" hidden="false" customHeight="false" outlineLevel="0" collapsed="false">
      <c r="A16" s="24" t="s">
        <v>39</v>
      </c>
      <c r="B16" s="20" t="n">
        <v>164.448</v>
      </c>
      <c r="C16" s="21"/>
    </row>
    <row r="17" customFormat="false" ht="14.65" hidden="false" customHeight="false" outlineLevel="0" collapsed="false">
      <c r="A17" s="24" t="s">
        <v>40</v>
      </c>
      <c r="B17" s="20" t="n">
        <v>154.407</v>
      </c>
      <c r="C17" s="21"/>
    </row>
    <row r="18" customFormat="false" ht="14.65" hidden="false" customHeight="false" outlineLevel="0" collapsed="false">
      <c r="A18" s="24" t="s">
        <v>41</v>
      </c>
      <c r="B18" s="20" t="n">
        <v>144.078</v>
      </c>
      <c r="C18" s="21"/>
    </row>
    <row r="19" customFormat="false" ht="14.65" hidden="false" customHeight="false" outlineLevel="0" collapsed="false">
      <c r="A19" s="24" t="s">
        <v>42</v>
      </c>
      <c r="B19" s="20" t="n">
        <v>182.245</v>
      </c>
      <c r="C19" s="21"/>
    </row>
    <row r="20" customFormat="false" ht="14.65" hidden="false" customHeight="false" outlineLevel="0" collapsed="false">
      <c r="A20" s="24" t="s">
        <v>43</v>
      </c>
      <c r="B20" s="20" t="n">
        <v>144.303</v>
      </c>
      <c r="C20" s="21"/>
    </row>
    <row r="21" customFormat="false" ht="14.65" hidden="false" customHeight="false" outlineLevel="0" collapsed="false">
      <c r="A21" s="24" t="s">
        <v>44</v>
      </c>
      <c r="B21" s="20" t="n">
        <v>82.157</v>
      </c>
      <c r="C21" s="21"/>
    </row>
    <row r="22" customFormat="false" ht="14.65" hidden="false" customHeight="false" outlineLevel="0" collapsed="false">
      <c r="A22" s="24" t="s">
        <v>45</v>
      </c>
      <c r="B22" s="20" t="n">
        <v>140.652</v>
      </c>
      <c r="C22" s="21"/>
    </row>
    <row r="23" customFormat="false" ht="14.65" hidden="false" customHeight="false" outlineLevel="0" collapsed="false">
      <c r="A23" s="24" t="s">
        <v>46</v>
      </c>
      <c r="B23" s="20" t="n">
        <v>165.992</v>
      </c>
      <c r="C23" s="21"/>
    </row>
    <row r="24" customFormat="false" ht="14.65" hidden="false" customHeight="false" outlineLevel="0" collapsed="false">
      <c r="A24" s="24" t="s">
        <v>47</v>
      </c>
      <c r="B24" s="20" t="n">
        <v>137.993</v>
      </c>
      <c r="C24" s="21"/>
    </row>
    <row r="25" customFormat="false" ht="14.65" hidden="false" customHeight="false" outlineLevel="0" collapsed="false">
      <c r="A25" s="24" t="s">
        <v>48</v>
      </c>
      <c r="B25" s="20" t="n">
        <v>173.736</v>
      </c>
      <c r="C25" s="21"/>
    </row>
    <row r="26" customFormat="false" ht="14.65" hidden="false" customHeight="false" outlineLevel="0" collapsed="false">
      <c r="A26" s="15"/>
      <c r="B26" s="21"/>
      <c r="C26" s="21"/>
    </row>
    <row r="27" customFormat="false" ht="14.65" hidden="false" customHeight="false" outlineLevel="0" collapsed="false">
      <c r="A27" s="25" t="s">
        <v>49</v>
      </c>
      <c r="B27" s="26"/>
      <c r="C27" s="21"/>
    </row>
  </sheetData>
  <mergeCells count="2">
    <mergeCell ref="D6:D9"/>
    <mergeCell ref="D10:D1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00CC33"/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S22" activeCellId="0" sqref="S22"/>
    </sheetView>
  </sheetViews>
  <sheetFormatPr defaultRowHeight="12.8"/>
  <cols>
    <col collapsed="false" hidden="false" max="1025" min="1" style="0" width="11.5204081632653"/>
  </cols>
  <sheetData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FFFF66"/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O13" activeCellId="0" sqref="O13"/>
    </sheetView>
  </sheetViews>
  <sheetFormatPr defaultRowHeight="12.8"/>
  <cols>
    <col collapsed="false" hidden="false" max="1025" min="1" style="0" width="11.5204081632653"/>
  </cols>
  <sheetData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66FF99"/>
    <pageSetUpPr fitToPage="false"/>
  </sheetPr>
  <dimension ref="A1:L2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2" activeCellId="0" sqref="D2"/>
    </sheetView>
  </sheetViews>
  <sheetFormatPr defaultRowHeight="12.8"/>
  <cols>
    <col collapsed="false" hidden="false" max="1" min="1" style="0" width="11.5204081632653"/>
    <col collapsed="false" hidden="false" max="2" min="2" style="0" width="9.09183673469388"/>
    <col collapsed="false" hidden="false" max="3" min="3" style="0" width="10.8622448979592"/>
    <col collapsed="false" hidden="false" max="4" min="4" style="0" width="13.7704081632653"/>
    <col collapsed="false" hidden="false" max="5" min="5" style="0" width="17.4234693877551"/>
    <col collapsed="false" hidden="false" max="6" min="6" style="0" width="15.280612244898"/>
    <col collapsed="false" hidden="false" max="1025" min="7" style="0" width="11.5204081632653"/>
  </cols>
  <sheetData>
    <row r="1" customFormat="false" ht="15.65" hidden="false" customHeight="false" outlineLevel="0" collapsed="false">
      <c r="A1" s="11"/>
      <c r="B1" s="27" t="s">
        <v>50</v>
      </c>
      <c r="C1" s="27" t="s">
        <v>51</v>
      </c>
      <c r="D1" s="27" t="s">
        <v>52</v>
      </c>
      <c r="E1" s="28" t="s">
        <v>53</v>
      </c>
      <c r="F1" s="29" t="s">
        <v>54</v>
      </c>
      <c r="G1" s="27" t="s">
        <v>55</v>
      </c>
      <c r="H1" s="28" t="s">
        <v>56</v>
      </c>
      <c r="I1" s="30" t="s">
        <v>57</v>
      </c>
      <c r="J1" s="30"/>
      <c r="K1" s="30" t="s">
        <v>58</v>
      </c>
      <c r="L1" s="30"/>
    </row>
    <row r="2" customFormat="false" ht="12.8" hidden="false" customHeight="false" outlineLevel="0" collapsed="false">
      <c r="A2" s="31" t="s">
        <v>59</v>
      </c>
      <c r="B2" s="32" t="n">
        <v>1</v>
      </c>
      <c r="C2" s="23" t="n">
        <v>504</v>
      </c>
      <c r="D2" s="33" t="n">
        <f aca="false">B2*$A$17+$B$17</f>
        <v>519.730769230769</v>
      </c>
      <c r="E2" s="34" t="n">
        <f aca="false">C2-D2</f>
        <v>-15.7307692307693</v>
      </c>
      <c r="F2" s="35" t="n">
        <f aca="false">(E2+E6+E10)/3</f>
        <v>7.92191142191139</v>
      </c>
      <c r="G2" s="33" t="n">
        <f aca="false">D2+F2</f>
        <v>527.652680652681</v>
      </c>
      <c r="H2" s="36" t="n">
        <f aca="false">(C2-G2)/C2</f>
        <v>-0.0469299219299221</v>
      </c>
      <c r="I2" s="37" t="n">
        <f aca="false">C2-F2</f>
        <v>496.078088578089</v>
      </c>
      <c r="J2" s="37" t="n">
        <f aca="false">D2+E2-F2</f>
        <v>496.078088578089</v>
      </c>
      <c r="K2" s="37" t="n">
        <f aca="false">D2-I2</f>
        <v>23.6526806526807</v>
      </c>
      <c r="L2" s="37" t="n">
        <f aca="false">C2-G2</f>
        <v>-23.6526806526807</v>
      </c>
    </row>
    <row r="3" customFormat="false" ht="12.8" hidden="false" customHeight="false" outlineLevel="0" collapsed="false">
      <c r="A3" s="31"/>
      <c r="B3" s="38" t="n">
        <v>2</v>
      </c>
      <c r="C3" s="23" t="n">
        <v>560</v>
      </c>
      <c r="D3" s="33" t="n">
        <f aca="false">B3*$A$17+$B$17</f>
        <v>517.234265734266</v>
      </c>
      <c r="E3" s="33" t="n">
        <f aca="false">C3-D3</f>
        <v>42.7657342657343</v>
      </c>
      <c r="F3" s="35" t="n">
        <f aca="false">(E3+E7+E11)/3</f>
        <v>73.7517482517483</v>
      </c>
      <c r="G3" s="33" t="n">
        <f aca="false">D3+F3</f>
        <v>590.986013986014</v>
      </c>
      <c r="H3" s="36" t="n">
        <f aca="false">(C3-G3)/C3</f>
        <v>-0.0553321678321678</v>
      </c>
      <c r="I3" s="37" t="n">
        <f aca="false">C3-F3</f>
        <v>486.248251748252</v>
      </c>
      <c r="J3" s="37" t="n">
        <f aca="false">D3+E3-F3</f>
        <v>486.248251748252</v>
      </c>
      <c r="K3" s="37" t="n">
        <f aca="false">D3-I3</f>
        <v>30.986013986014</v>
      </c>
      <c r="L3" s="37" t="n">
        <f aca="false">C3-G3</f>
        <v>-30.986013986014</v>
      </c>
    </row>
    <row r="4" customFormat="false" ht="12.8" hidden="false" customHeight="false" outlineLevel="0" collapsed="false">
      <c r="A4" s="31"/>
      <c r="B4" s="39" t="n">
        <v>3</v>
      </c>
      <c r="C4" s="23" t="n">
        <v>428</v>
      </c>
      <c r="D4" s="33" t="n">
        <f aca="false">B4*$A$17+$B$17</f>
        <v>514.737762237762</v>
      </c>
      <c r="E4" s="33" t="n">
        <f aca="false">C4-D4</f>
        <v>-86.7377622377622</v>
      </c>
      <c r="F4" s="35" t="n">
        <f aca="false">(E4+E8+E12)/3</f>
        <v>-79.4184149184149</v>
      </c>
      <c r="G4" s="33" t="n">
        <f aca="false">D4+F4</f>
        <v>435.319347319347</v>
      </c>
      <c r="H4" s="36" t="n">
        <f aca="false">(C4-G4)/C4</f>
        <v>-0.0171012787835217</v>
      </c>
      <c r="I4" s="37" t="n">
        <f aca="false">C4-F4</f>
        <v>507.418414918415</v>
      </c>
      <c r="J4" s="37" t="n">
        <f aca="false">D4+E4-F4</f>
        <v>507.418414918415</v>
      </c>
      <c r="K4" s="37" t="n">
        <f aca="false">D4-I4</f>
        <v>7.31934731934729</v>
      </c>
      <c r="L4" s="37" t="n">
        <f aca="false">C4-G4</f>
        <v>-7.31934731934729</v>
      </c>
    </row>
    <row r="5" customFormat="false" ht="12.8" hidden="false" customHeight="false" outlineLevel="0" collapsed="false">
      <c r="A5" s="31"/>
      <c r="B5" s="40" t="n">
        <v>4</v>
      </c>
      <c r="C5" s="23" t="n">
        <v>517</v>
      </c>
      <c r="D5" s="33" t="n">
        <f aca="false">B5*$A$17+$B$17</f>
        <v>512.241258741259</v>
      </c>
      <c r="E5" s="33" t="n">
        <f aca="false">C5-D5</f>
        <v>4.75874125874122</v>
      </c>
      <c r="F5" s="35" t="n">
        <f aca="false">(E5+E9+E13)/3</f>
        <v>-2.25524475524478</v>
      </c>
      <c r="G5" s="33" t="n">
        <f aca="false">D5+F5</f>
        <v>509.986013986014</v>
      </c>
      <c r="H5" s="36" t="n">
        <f aca="false">(C5-G5)/C5</f>
        <v>0.0135667040889478</v>
      </c>
      <c r="I5" s="37" t="n">
        <f aca="false">C5-F5</f>
        <v>519.255244755245</v>
      </c>
      <c r="J5" s="37" t="n">
        <f aca="false">D5+E5-F5</f>
        <v>519.255244755245</v>
      </c>
      <c r="K5" s="37" t="n">
        <f aca="false">D5-I5</f>
        <v>-7.01398601398603</v>
      </c>
      <c r="L5" s="37" t="n">
        <f aca="false">C5-G5</f>
        <v>7.01398601398603</v>
      </c>
    </row>
    <row r="6" customFormat="false" ht="12.8" hidden="false" customHeight="false" outlineLevel="0" collapsed="false">
      <c r="A6" s="41" t="s">
        <v>60</v>
      </c>
      <c r="B6" s="42" t="n">
        <v>5</v>
      </c>
      <c r="C6" s="23" t="n">
        <v>524</v>
      </c>
      <c r="D6" s="33" t="n">
        <f aca="false">B6*$A$17+$B$17</f>
        <v>509.744755244755</v>
      </c>
      <c r="E6" s="34" t="n">
        <f aca="false">C6-D6</f>
        <v>14.2552447552447</v>
      </c>
      <c r="F6" s="33" t="n">
        <f aca="false">F2</f>
        <v>7.92191142191139</v>
      </c>
      <c r="G6" s="33" t="n">
        <f aca="false">D6+F6</f>
        <v>517.666666666667</v>
      </c>
      <c r="H6" s="36" t="n">
        <f aca="false">(C6-G6)/C6</f>
        <v>0.012086513994911</v>
      </c>
      <c r="I6" s="37" t="n">
        <f aca="false">C6-F6</f>
        <v>516.078088578089</v>
      </c>
      <c r="J6" s="37" t="n">
        <f aca="false">D6+E6-F6</f>
        <v>516.078088578089</v>
      </c>
      <c r="K6" s="37" t="n">
        <f aca="false">D6-I6</f>
        <v>-6.33333333333331</v>
      </c>
      <c r="L6" s="37" t="n">
        <f aca="false">C6-G6</f>
        <v>6.33333333333337</v>
      </c>
    </row>
    <row r="7" customFormat="false" ht="12.8" hidden="false" customHeight="false" outlineLevel="0" collapsed="false">
      <c r="A7" s="41"/>
      <c r="B7" s="43" t="n">
        <v>6</v>
      </c>
      <c r="C7" s="23" t="n">
        <v>601</v>
      </c>
      <c r="D7" s="33" t="n">
        <f aca="false">B7*$A$17+$B$17</f>
        <v>507.248251748252</v>
      </c>
      <c r="E7" s="33" t="n">
        <f aca="false">C7-D7</f>
        <v>93.7517482517482</v>
      </c>
      <c r="F7" s="33" t="n">
        <f aca="false">F3</f>
        <v>73.7517482517483</v>
      </c>
      <c r="G7" s="33" t="n">
        <f aca="false">D7+F7</f>
        <v>581</v>
      </c>
      <c r="H7" s="36" t="n">
        <f aca="false">(C7-G7)/C7</f>
        <v>0.0332778702163062</v>
      </c>
      <c r="I7" s="37" t="n">
        <f aca="false">C7-F7</f>
        <v>527.248251748252</v>
      </c>
      <c r="J7" s="37" t="n">
        <f aca="false">D7+E7-F7</f>
        <v>527.248251748252</v>
      </c>
      <c r="K7" s="37" t="n">
        <f aca="false">D7-I7</f>
        <v>-20</v>
      </c>
      <c r="L7" s="37" t="n">
        <f aca="false">C7-G7</f>
        <v>20</v>
      </c>
    </row>
    <row r="8" customFormat="false" ht="12.8" hidden="false" customHeight="false" outlineLevel="0" collapsed="false">
      <c r="A8" s="41"/>
      <c r="B8" s="44" t="n">
        <v>7</v>
      </c>
      <c r="C8" s="23" t="n">
        <v>439</v>
      </c>
      <c r="D8" s="33" t="n">
        <f aca="false">B8*$A$17+$B$17</f>
        <v>504.751748251748</v>
      </c>
      <c r="E8" s="33" t="n">
        <f aca="false">C8-D8</f>
        <v>-65.7517482517483</v>
      </c>
      <c r="F8" s="33" t="n">
        <f aca="false">F4</f>
        <v>-79.4184149184149</v>
      </c>
      <c r="G8" s="33" t="n">
        <f aca="false">D8+F8</f>
        <v>425.333333333333</v>
      </c>
      <c r="H8" s="36" t="n">
        <f aca="false">(C8-G8)/C8</f>
        <v>0.0311313591495824</v>
      </c>
      <c r="I8" s="37" t="n">
        <f aca="false">C8-F8</f>
        <v>518.418414918415</v>
      </c>
      <c r="J8" s="37" t="n">
        <f aca="false">D8+E8-F8</f>
        <v>518.418414918415</v>
      </c>
      <c r="K8" s="37" t="n">
        <f aca="false">D8-I8</f>
        <v>-13.6666666666666</v>
      </c>
      <c r="L8" s="37" t="n">
        <f aca="false">C8-G8</f>
        <v>13.6666666666667</v>
      </c>
    </row>
    <row r="9" customFormat="false" ht="12.8" hidden="false" customHeight="false" outlineLevel="0" collapsed="false">
      <c r="A9" s="41"/>
      <c r="B9" s="45" t="n">
        <v>8</v>
      </c>
      <c r="C9" s="23" t="n">
        <v>501</v>
      </c>
      <c r="D9" s="33" t="n">
        <f aca="false">B9*$A$17+$B$17</f>
        <v>502.255244755245</v>
      </c>
      <c r="E9" s="33" t="n">
        <f aca="false">C9-D9</f>
        <v>-1.2552447552448</v>
      </c>
      <c r="F9" s="33" t="n">
        <f aca="false">F5</f>
        <v>-2.25524475524478</v>
      </c>
      <c r="G9" s="33" t="n">
        <f aca="false">D9+F9</f>
        <v>500</v>
      </c>
      <c r="H9" s="36" t="n">
        <f aca="false">(C9-G9)/C9</f>
        <v>0.00199600798403194</v>
      </c>
      <c r="I9" s="37" t="n">
        <f aca="false">C9-F9</f>
        <v>503.255244755245</v>
      </c>
      <c r="J9" s="37" t="n">
        <f aca="false">D9+E9-F9</f>
        <v>503.255244755245</v>
      </c>
      <c r="K9" s="37" t="n">
        <f aca="false">D9-I9</f>
        <v>-1</v>
      </c>
      <c r="L9" s="37" t="n">
        <f aca="false">C9-G9</f>
        <v>1</v>
      </c>
    </row>
    <row r="10" customFormat="false" ht="12.8" hidden="false" customHeight="false" outlineLevel="0" collapsed="false">
      <c r="A10" s="46" t="s">
        <v>61</v>
      </c>
      <c r="B10" s="47" t="n">
        <v>9</v>
      </c>
      <c r="C10" s="23" t="n">
        <v>525</v>
      </c>
      <c r="D10" s="33" t="n">
        <f aca="false">B10*$A$17+$B$17</f>
        <v>499.758741258741</v>
      </c>
      <c r="E10" s="34" t="n">
        <f aca="false">C10-D10</f>
        <v>25.2412587412587</v>
      </c>
      <c r="F10" s="33" t="n">
        <f aca="false">F6</f>
        <v>7.92191142191139</v>
      </c>
      <c r="G10" s="33" t="n">
        <f aca="false">D10+F10</f>
        <v>507.680652680653</v>
      </c>
      <c r="H10" s="36" t="n">
        <f aca="false">(C10-G10)/C10</f>
        <v>0.032989232989233</v>
      </c>
      <c r="I10" s="37" t="n">
        <f aca="false">C10-F10</f>
        <v>517.078088578089</v>
      </c>
      <c r="J10" s="37" t="n">
        <f aca="false">D10+E10-F10</f>
        <v>517.078088578089</v>
      </c>
      <c r="K10" s="37" t="n">
        <f aca="false">D10-I10</f>
        <v>-17.3193473193473</v>
      </c>
      <c r="L10" s="37" t="n">
        <f aca="false">C10-G10</f>
        <v>17.3193473193473</v>
      </c>
    </row>
    <row r="11" customFormat="false" ht="12.8" hidden="false" customHeight="false" outlineLevel="0" collapsed="false">
      <c r="A11" s="46"/>
      <c r="B11" s="48" t="n">
        <v>10</v>
      </c>
      <c r="C11" s="23" t="n">
        <v>582</v>
      </c>
      <c r="D11" s="33" t="n">
        <f aca="false">B11*$A$17+$B$17</f>
        <v>497.262237762238</v>
      </c>
      <c r="E11" s="33" t="n">
        <f aca="false">C11-D11</f>
        <v>84.7377622377622</v>
      </c>
      <c r="F11" s="33" t="n">
        <f aca="false">F7</f>
        <v>73.7517482517483</v>
      </c>
      <c r="G11" s="33" t="n">
        <f aca="false">D11+F11</f>
        <v>571.013986013986</v>
      </c>
      <c r="H11" s="36" t="n">
        <f aca="false">(C11-G11)/C11</f>
        <v>0.0188763126907457</v>
      </c>
      <c r="I11" s="37" t="n">
        <f aca="false">C11-F11</f>
        <v>508.248251748252</v>
      </c>
      <c r="J11" s="37" t="n">
        <f aca="false">D11+E11-F11</f>
        <v>508.248251748252</v>
      </c>
      <c r="K11" s="37" t="n">
        <f aca="false">D11-I11</f>
        <v>-10.986013986014</v>
      </c>
      <c r="L11" s="37" t="n">
        <f aca="false">C11-G11</f>
        <v>10.986013986014</v>
      </c>
    </row>
    <row r="12" customFormat="false" ht="12.8" hidden="false" customHeight="false" outlineLevel="0" collapsed="false">
      <c r="A12" s="46"/>
      <c r="B12" s="49" t="n">
        <v>11</v>
      </c>
      <c r="C12" s="23" t="n">
        <v>409</v>
      </c>
      <c r="D12" s="33" t="n">
        <f aca="false">B12*$A$17+$B$17</f>
        <v>494.765734265734</v>
      </c>
      <c r="E12" s="33" t="n">
        <f aca="false">C12-D12</f>
        <v>-85.7657342657343</v>
      </c>
      <c r="F12" s="33" t="n">
        <f aca="false">F8</f>
        <v>-79.4184149184149</v>
      </c>
      <c r="G12" s="33" t="n">
        <f aca="false">D12+F12</f>
        <v>415.347319347319</v>
      </c>
      <c r="H12" s="36" t="n">
        <f aca="false">(C12-G12)/C12</f>
        <v>-0.0155191182086047</v>
      </c>
      <c r="I12" s="37" t="n">
        <f aca="false">C12-F12</f>
        <v>488.418414918415</v>
      </c>
      <c r="J12" s="37" t="n">
        <f aca="false">D12+E12-F12</f>
        <v>488.418414918415</v>
      </c>
      <c r="K12" s="37" t="n">
        <f aca="false">D12-I12</f>
        <v>6.34731934731934</v>
      </c>
      <c r="L12" s="37" t="n">
        <f aca="false">C12-G12</f>
        <v>-6.34731934731934</v>
      </c>
    </row>
    <row r="13" customFormat="false" ht="12.8" hidden="false" customHeight="false" outlineLevel="0" collapsed="false">
      <c r="A13" s="46"/>
      <c r="B13" s="50" t="n">
        <v>12</v>
      </c>
      <c r="C13" s="23" t="n">
        <v>482</v>
      </c>
      <c r="D13" s="33" t="n">
        <f aca="false">B13*$A$17+$B$17</f>
        <v>492.269230769231</v>
      </c>
      <c r="E13" s="33" t="n">
        <f aca="false">C13-D13</f>
        <v>-10.2692307692308</v>
      </c>
      <c r="F13" s="33" t="n">
        <f aca="false">F9</f>
        <v>-2.25524475524478</v>
      </c>
      <c r="G13" s="33" t="n">
        <f aca="false">D13+F13</f>
        <v>490.013986013986</v>
      </c>
      <c r="H13" s="36" t="n">
        <f aca="false">(C13-G13)/C13</f>
        <v>-0.0166265269999709</v>
      </c>
      <c r="I13" s="37" t="n">
        <f aca="false">C13-F13</f>
        <v>484.255244755245</v>
      </c>
      <c r="J13" s="37" t="n">
        <f aca="false">D13+E13-F13</f>
        <v>484.255244755245</v>
      </c>
      <c r="K13" s="37" t="n">
        <f aca="false">D13-I13</f>
        <v>8.01398601398597</v>
      </c>
      <c r="L13" s="37" t="n">
        <f aca="false">C13-G13</f>
        <v>-8.01398601398597</v>
      </c>
    </row>
    <row r="15" customFormat="false" ht="12.8" hidden="false" customHeight="false" outlineLevel="0" collapsed="false">
      <c r="A15" s="51" t="s">
        <v>62</v>
      </c>
      <c r="B15" s="52" t="n">
        <f aca="false">CORREL(B2:B13,C2:C13)</f>
        <v>-0.150958054243321</v>
      </c>
      <c r="D15" s="53" t="s">
        <v>63</v>
      </c>
      <c r="E15" s="28" t="s">
        <v>64</v>
      </c>
      <c r="G15" s="25" t="s">
        <v>65</v>
      </c>
    </row>
    <row r="16" customFormat="false" ht="12.8" hidden="false" customHeight="false" outlineLevel="0" collapsed="false">
      <c r="A16" s="54" t="s">
        <v>66</v>
      </c>
      <c r="B16" s="54" t="s">
        <v>67</v>
      </c>
    </row>
    <row r="17" customFormat="false" ht="12.8" hidden="false" customHeight="false" outlineLevel="0" collapsed="false">
      <c r="A17" s="55" t="n">
        <f aca="false" t="array" ref="A17:B17">LINEST(C2:C13,B2:B13)</f>
        <v>-2.4965034965035</v>
      </c>
      <c r="B17" s="55" t="n">
        <v>522.227272727273</v>
      </c>
      <c r="D17" s="0" t="s">
        <v>68</v>
      </c>
      <c r="F17" s="0" t="s">
        <v>69</v>
      </c>
      <c r="G17" s="0" t="s">
        <v>70</v>
      </c>
      <c r="I17" s="27" t="s">
        <v>50</v>
      </c>
      <c r="J17" s="27" t="s">
        <v>71</v>
      </c>
    </row>
    <row r="18" customFormat="false" ht="12.8" hidden="false" customHeight="false" outlineLevel="0" collapsed="false">
      <c r="I18" s="11" t="n">
        <v>13</v>
      </c>
      <c r="J18" s="33" t="n">
        <f aca="false">I18*$A$17+$B$17+F2</f>
        <v>497.694638694639</v>
      </c>
    </row>
    <row r="19" customFormat="false" ht="12.8" hidden="false" customHeight="false" outlineLevel="0" collapsed="false">
      <c r="I19" s="11" t="n">
        <v>14</v>
      </c>
      <c r="J19" s="33" t="n">
        <f aca="false">I19*$A$17+$B$17+F3</f>
        <v>561.027972027972</v>
      </c>
    </row>
    <row r="20" customFormat="false" ht="15.65" hidden="false" customHeight="false" outlineLevel="0" collapsed="false">
      <c r="A20" s="51" t="s">
        <v>72</v>
      </c>
      <c r="I20" s="11" t="n">
        <v>15</v>
      </c>
      <c r="J20" s="33" t="n">
        <f aca="false">I20*$A$17+$B$17+F4</f>
        <v>405.361305361305</v>
      </c>
    </row>
    <row r="21" customFormat="false" ht="15.9" hidden="false" customHeight="false" outlineLevel="0" collapsed="false">
      <c r="A21" s="51" t="s">
        <v>73</v>
      </c>
      <c r="E21" s="9" t="s">
        <v>74</v>
      </c>
      <c r="F21" s="56" t="s">
        <v>75</v>
      </c>
      <c r="I21" s="11" t="n">
        <v>16</v>
      </c>
      <c r="J21" s="33" t="n">
        <f aca="false">I21*$A$17+$B$17+F5</f>
        <v>480.027972027972</v>
      </c>
    </row>
    <row r="22" customFormat="false" ht="15.65" hidden="false" customHeight="false" outlineLevel="0" collapsed="false">
      <c r="A22" s="51" t="s">
        <v>76</v>
      </c>
      <c r="E22" s="9" t="s">
        <v>77</v>
      </c>
      <c r="F22" s="56" t="s">
        <v>78</v>
      </c>
    </row>
    <row r="23" customFormat="false" ht="15.65" hidden="false" customHeight="false" outlineLevel="0" collapsed="false">
      <c r="A23" s="51" t="s">
        <v>79</v>
      </c>
    </row>
    <row r="24" customFormat="false" ht="12.8" hidden="false" customHeight="false" outlineLevel="0" collapsed="false">
      <c r="A24" s="51" t="s">
        <v>80</v>
      </c>
    </row>
  </sheetData>
  <mergeCells count="5">
    <mergeCell ref="I1:J1"/>
    <mergeCell ref="K1:L1"/>
    <mergeCell ref="A2:A5"/>
    <mergeCell ref="A6:A9"/>
    <mergeCell ref="A10:A1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66FF99"/>
    <pageSetUpPr fitToPage="false"/>
  </sheetPr>
  <dimension ref="A1:L2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M6" activeCellId="0" sqref="M6"/>
    </sheetView>
  </sheetViews>
  <sheetFormatPr defaultRowHeight="12.8"/>
  <cols>
    <col collapsed="false" hidden="false" max="1" min="1" style="0" width="10.3469387755102"/>
    <col collapsed="false" hidden="false" max="2" min="2" style="0" width="9.21428571428571"/>
    <col collapsed="false" hidden="false" max="3" min="3" style="0" width="10.0969387755102"/>
    <col collapsed="false" hidden="false" max="4" min="4" style="0" width="11.5204081632653"/>
    <col collapsed="false" hidden="false" max="5" min="5" style="0" width="9.8469387755102"/>
    <col collapsed="false" hidden="false" max="6" min="6" style="0" width="9.34183673469388"/>
    <col collapsed="false" hidden="false" max="7" min="7" style="0" width="11.5204081632653"/>
    <col collapsed="false" hidden="false" max="8" min="8" style="0" width="9.0969387755102"/>
    <col collapsed="false" hidden="false" max="9" min="9" style="0" width="18.4387755102041"/>
    <col collapsed="false" hidden="false" max="1025" min="10" style="0" width="11.5204081632653"/>
  </cols>
  <sheetData>
    <row r="1" customFormat="false" ht="15.65" hidden="false" customHeight="false" outlineLevel="0" collapsed="false">
      <c r="A1" s="11"/>
      <c r="B1" s="27" t="s">
        <v>50</v>
      </c>
      <c r="C1" s="27" t="s">
        <v>51</v>
      </c>
      <c r="D1" s="57" t="s">
        <v>81</v>
      </c>
      <c r="E1" s="27" t="s">
        <v>53</v>
      </c>
      <c r="F1" s="58" t="s">
        <v>54</v>
      </c>
      <c r="G1" s="27" t="s">
        <v>55</v>
      </c>
      <c r="H1" s="27" t="s">
        <v>56</v>
      </c>
      <c r="I1" s="30" t="s">
        <v>57</v>
      </c>
      <c r="J1" s="30"/>
      <c r="K1" s="30" t="s">
        <v>58</v>
      </c>
      <c r="L1" s="30"/>
    </row>
    <row r="2" customFormat="false" ht="12.8" hidden="false" customHeight="false" outlineLevel="0" collapsed="false">
      <c r="A2" s="31" t="s">
        <v>59</v>
      </c>
      <c r="B2" s="32" t="n">
        <v>1</v>
      </c>
      <c r="C2" s="59" t="n">
        <v>18.84</v>
      </c>
      <c r="D2" s="33" t="n">
        <f aca="false">$A$21*B2+$B$21</f>
        <v>18.4388461538462</v>
      </c>
      <c r="E2" s="60" t="n">
        <f aca="false">C2/D2</f>
        <v>1.02175590830396</v>
      </c>
      <c r="F2" s="61" t="n">
        <f aca="false">(E2+E6+E10)/3</f>
        <v>1.1034659215439</v>
      </c>
      <c r="G2" s="33" t="n">
        <f aca="false">D2*F2</f>
        <v>20.3466383633601</v>
      </c>
      <c r="H2" s="36" t="n">
        <f aca="false">(G2-C2)/C2</f>
        <v>0.0799701891380095</v>
      </c>
      <c r="I2" s="33" t="n">
        <f aca="false">C2/F2</f>
        <v>17.0734769712147</v>
      </c>
      <c r="J2" s="33" t="n">
        <f aca="false">D2*E2/F2</f>
        <v>17.0734769712147</v>
      </c>
      <c r="K2" s="62" t="n">
        <f aca="false">I2/D2</f>
        <v>0.925951484640665</v>
      </c>
      <c r="L2" s="62" t="n">
        <f aca="false">C2/G2</f>
        <v>0.925951484640665</v>
      </c>
    </row>
    <row r="3" customFormat="false" ht="12.8" hidden="false" customHeight="false" outlineLevel="0" collapsed="false">
      <c r="A3" s="31"/>
      <c r="B3" s="38" t="n">
        <v>2</v>
      </c>
      <c r="C3" s="59" t="n">
        <v>17.2</v>
      </c>
      <c r="D3" s="33" t="n">
        <f aca="false">$A$21*B3+$B$21</f>
        <v>20.3076923076923</v>
      </c>
      <c r="E3" s="63" t="n">
        <f aca="false">C3/D3</f>
        <v>0.846969696969697</v>
      </c>
      <c r="F3" s="64" t="n">
        <f aca="false">(E3+E7+E11)/3</f>
        <v>0.902959540356519</v>
      </c>
      <c r="G3" s="33" t="n">
        <f aca="false">D3*F3</f>
        <v>18.3370245118555</v>
      </c>
      <c r="H3" s="36" t="n">
        <f aca="false">(G3-C3)/C3</f>
        <v>0.066106076270667</v>
      </c>
      <c r="I3" s="33" t="n">
        <f aca="false">C3/F3</f>
        <v>19.0484725297978</v>
      </c>
      <c r="J3" s="33" t="n">
        <f aca="false">D3*E3/F3</f>
        <v>19.0484725297978</v>
      </c>
      <c r="K3" s="62" t="n">
        <f aca="false">I3/D3</f>
        <v>0.937992965482467</v>
      </c>
      <c r="L3" s="62" t="n">
        <f aca="false">C3/G3</f>
        <v>0.937992965482467</v>
      </c>
    </row>
    <row r="4" customFormat="false" ht="12.8" hidden="false" customHeight="false" outlineLevel="0" collapsed="false">
      <c r="A4" s="31"/>
      <c r="B4" s="39" t="n">
        <v>3</v>
      </c>
      <c r="C4" s="59" t="n">
        <v>26.14</v>
      </c>
      <c r="D4" s="33" t="n">
        <f aca="false">$A$21*B4+$B$21</f>
        <v>22.1765384615385</v>
      </c>
      <c r="E4" s="62" t="n">
        <f aca="false">C4/D4</f>
        <v>1.1787231828509</v>
      </c>
      <c r="F4" s="65" t="n">
        <f aca="false">(E4+E8+E12)/3</f>
        <v>1.24466901480314</v>
      </c>
      <c r="G4" s="33" t="n">
        <f aca="false">D4*F4</f>
        <v>27.6024502786671</v>
      </c>
      <c r="H4" s="36" t="n">
        <f aca="false">(G4-C4)/C4</f>
        <v>0.0559468354501561</v>
      </c>
      <c r="I4" s="33" t="n">
        <f aca="false">C4/F4</f>
        <v>21.0015672352335</v>
      </c>
      <c r="J4" s="33" t="n">
        <f aca="false">D4*E4/F4</f>
        <v>21.0015672352335</v>
      </c>
      <c r="K4" s="62" t="n">
        <f aca="false">I4/D4</f>
        <v>0.947017374765553</v>
      </c>
      <c r="L4" s="62" t="n">
        <f aca="false">C4/G4</f>
        <v>0.947017374765553</v>
      </c>
    </row>
    <row r="5" customFormat="false" ht="12.8" hidden="false" customHeight="false" outlineLevel="0" collapsed="false">
      <c r="A5" s="31"/>
      <c r="B5" s="40" t="n">
        <v>4</v>
      </c>
      <c r="C5" s="59" t="n">
        <v>18</v>
      </c>
      <c r="D5" s="33" t="n">
        <f aca="false">$A$21*B5+$B$21</f>
        <v>24.0453846153846</v>
      </c>
      <c r="E5" s="62" t="n">
        <f aca="false">C5/D5</f>
        <v>0.748584407690585</v>
      </c>
      <c r="F5" s="66" t="n">
        <f aca="false">(E5+E9+E13)/3</f>
        <v>0.743197643356501</v>
      </c>
      <c r="G5" s="33" t="n">
        <f aca="false">D5*F5</f>
        <v>17.8704731797545</v>
      </c>
      <c r="H5" s="36" t="n">
        <f aca="false">(G5-C5)/C5</f>
        <v>-0.00719593445808325</v>
      </c>
      <c r="I5" s="33" t="n">
        <f aca="false">C5/F5</f>
        <v>24.2196677571617</v>
      </c>
      <c r="J5" s="33" t="n">
        <f aca="false">D5*E5/F5</f>
        <v>24.2196677571617</v>
      </c>
      <c r="K5" s="62" t="n">
        <f aca="false">I5/D5</f>
        <v>1.00724809124765</v>
      </c>
      <c r="L5" s="62" t="n">
        <f aca="false">C5/G5</f>
        <v>1.00724809124765</v>
      </c>
    </row>
    <row r="6" customFormat="false" ht="12.8" hidden="false" customHeight="false" outlineLevel="0" collapsed="false">
      <c r="A6" s="41" t="s">
        <v>60</v>
      </c>
      <c r="B6" s="42" t="n">
        <v>5</v>
      </c>
      <c r="C6" s="59" t="n">
        <v>28.97</v>
      </c>
      <c r="D6" s="33" t="n">
        <f aca="false">$A$21*B6+$B$21</f>
        <v>25.9142307692308</v>
      </c>
      <c r="E6" s="60" t="n">
        <f aca="false">C6/D6</f>
        <v>1.11791857755614</v>
      </c>
      <c r="F6" s="62" t="n">
        <f aca="false">F2</f>
        <v>1.1034659215439</v>
      </c>
      <c r="G6" s="33" t="n">
        <f aca="false">D6*F6</f>
        <v>28.5954705368706</v>
      </c>
      <c r="H6" s="36" t="n">
        <f aca="false">(G6-C6)/C6</f>
        <v>-0.0129281830558992</v>
      </c>
      <c r="I6" s="33" t="n">
        <f aca="false">C6/F6</f>
        <v>26.2536426675206</v>
      </c>
      <c r="J6" s="33" t="n">
        <f aca="false">D6*E6/F6</f>
        <v>26.2536426675206</v>
      </c>
      <c r="K6" s="62" t="n">
        <f aca="false">I6/D6</f>
        <v>1.01309751006358</v>
      </c>
      <c r="L6" s="62" t="n">
        <f aca="false">C6/G6</f>
        <v>1.01309751006358</v>
      </c>
    </row>
    <row r="7" customFormat="false" ht="12.8" hidden="false" customHeight="false" outlineLevel="0" collapsed="false">
      <c r="A7" s="41"/>
      <c r="B7" s="43" t="n">
        <v>6</v>
      </c>
      <c r="C7" s="59" t="n">
        <v>25.34</v>
      </c>
      <c r="D7" s="33" t="n">
        <f aca="false">$A$21*B7+$B$21</f>
        <v>27.7830769230769</v>
      </c>
      <c r="E7" s="63" t="n">
        <f aca="false">C7/D7</f>
        <v>0.912066005869649</v>
      </c>
      <c r="F7" s="62" t="n">
        <f aca="false">F3</f>
        <v>0.902959540356519</v>
      </c>
      <c r="G7" s="33" t="n">
        <f aca="false">D7*F7</f>
        <v>25.0869943681514</v>
      </c>
      <c r="H7" s="36" t="n">
        <f aca="false">(G7-C7)/C7</f>
        <v>-0.00998443693167486</v>
      </c>
      <c r="I7" s="33" t="n">
        <f aca="false">C7/F7</f>
        <v>28.0632729014579</v>
      </c>
      <c r="J7" s="33" t="n">
        <f aca="false">D7*E7/F7</f>
        <v>28.0632729014579</v>
      </c>
      <c r="K7" s="62" t="n">
        <f aca="false">I7/D7</f>
        <v>1.01008513128898</v>
      </c>
      <c r="L7" s="62" t="n">
        <f aca="false">C7/G7</f>
        <v>1.01008513128898</v>
      </c>
    </row>
    <row r="8" customFormat="false" ht="12.8" hidden="false" customHeight="false" outlineLevel="0" collapsed="false">
      <c r="A8" s="41"/>
      <c r="B8" s="44" t="n">
        <v>7</v>
      </c>
      <c r="C8" s="59" t="n">
        <v>37.21</v>
      </c>
      <c r="D8" s="33" t="n">
        <f aca="false">$A$21*B8+$B$21</f>
        <v>29.6519230769231</v>
      </c>
      <c r="E8" s="62" t="n">
        <f aca="false">C8/D8</f>
        <v>1.25489331344445</v>
      </c>
      <c r="F8" s="62" t="n">
        <f aca="false">F4</f>
        <v>1.24466901480314</v>
      </c>
      <c r="G8" s="33" t="n">
        <f aca="false">D8*F8</f>
        <v>36.9068298831724</v>
      </c>
      <c r="H8" s="36" t="n">
        <f aca="false">(G8-C8)/C8</f>
        <v>-0.00814754412328891</v>
      </c>
      <c r="I8" s="33" t="n">
        <f aca="false">C8/F8</f>
        <v>29.8954979656862</v>
      </c>
      <c r="J8" s="33" t="n">
        <f aca="false">D8*E8/F8</f>
        <v>29.8954979656862</v>
      </c>
      <c r="K8" s="62" t="n">
        <f aca="false">I8/D8</f>
        <v>1.00821447189551</v>
      </c>
      <c r="L8" s="62" t="n">
        <f aca="false">C8/G8</f>
        <v>1.00821447189551</v>
      </c>
    </row>
    <row r="9" customFormat="false" ht="12.8" hidden="false" customHeight="false" outlineLevel="0" collapsed="false">
      <c r="A9" s="41"/>
      <c r="B9" s="45" t="n">
        <v>8</v>
      </c>
      <c r="C9" s="59" t="n">
        <v>24.05</v>
      </c>
      <c r="D9" s="33" t="n">
        <f aca="false">$A$21*B9+$B$21</f>
        <v>31.5207692307692</v>
      </c>
      <c r="E9" s="62" t="n">
        <f aca="false">C9/D9</f>
        <v>0.762988993825805</v>
      </c>
      <c r="F9" s="62" t="n">
        <f aca="false">F5</f>
        <v>0.743197643356501</v>
      </c>
      <c r="G9" s="33" t="n">
        <f aca="false">D9*F9</f>
        <v>23.4261614090918</v>
      </c>
      <c r="H9" s="36" t="n">
        <f aca="false">(G9-C9)/C9</f>
        <v>-0.0259392345491981</v>
      </c>
      <c r="I9" s="33" t="n">
        <f aca="false">C9/F9</f>
        <v>32.3601671977633</v>
      </c>
      <c r="J9" s="33" t="n">
        <f aca="false">D9*E9/F9</f>
        <v>32.3601671977633</v>
      </c>
      <c r="K9" s="62" t="n">
        <f aca="false">I9/D9</f>
        <v>1.02662999626845</v>
      </c>
      <c r="L9" s="62" t="n">
        <f aca="false">C9/G9</f>
        <v>1.02662999626845</v>
      </c>
    </row>
    <row r="10" customFormat="false" ht="12.8" hidden="false" customHeight="false" outlineLevel="0" collapsed="false">
      <c r="A10" s="46" t="s">
        <v>61</v>
      </c>
      <c r="B10" s="47" t="n">
        <v>9</v>
      </c>
      <c r="C10" s="59" t="n">
        <v>39.09</v>
      </c>
      <c r="D10" s="33" t="n">
        <f aca="false">$A$21*B10+$B$21</f>
        <v>33.3896153846154</v>
      </c>
      <c r="E10" s="60" t="n">
        <f aca="false">C10/D10</f>
        <v>1.17072327877161</v>
      </c>
      <c r="F10" s="62" t="n">
        <f aca="false">F6</f>
        <v>1.1034659215439</v>
      </c>
      <c r="G10" s="33" t="n">
        <f aca="false">D10*F10</f>
        <v>36.8443027103811</v>
      </c>
      <c r="H10" s="36" t="n">
        <f aca="false">(G10-C10)/C10</f>
        <v>-0.0574494062322562</v>
      </c>
      <c r="I10" s="33" t="n">
        <f aca="false">C10/F10</f>
        <v>35.4247460087464</v>
      </c>
      <c r="J10" s="33" t="n">
        <f aca="false">D10*E10/F10</f>
        <v>35.4247460087464</v>
      </c>
      <c r="K10" s="62" t="n">
        <f aca="false">I10/D10</f>
        <v>1.06095100529576</v>
      </c>
      <c r="L10" s="62" t="n">
        <f aca="false">C10/G10</f>
        <v>1.06095100529576</v>
      </c>
    </row>
    <row r="11" customFormat="false" ht="12.8" hidden="false" customHeight="false" outlineLevel="0" collapsed="false">
      <c r="A11" s="46"/>
      <c r="B11" s="48" t="n">
        <v>10</v>
      </c>
      <c r="C11" s="59" t="n">
        <v>33.49</v>
      </c>
      <c r="D11" s="33" t="n">
        <f aca="false">$A$21*B11+$B$21</f>
        <v>35.2584615384615</v>
      </c>
      <c r="E11" s="63" t="n">
        <f aca="false">C11/D11</f>
        <v>0.949842918230212</v>
      </c>
      <c r="F11" s="62" t="n">
        <f aca="false">F7</f>
        <v>0.902959540356519</v>
      </c>
      <c r="G11" s="33" t="n">
        <f aca="false">D11*F11</f>
        <v>31.8369642244472</v>
      </c>
      <c r="H11" s="36" t="n">
        <f aca="false">(G11-C11)/C11</f>
        <v>-0.0493590855644297</v>
      </c>
      <c r="I11" s="33" t="n">
        <f aca="false">C11/F11</f>
        <v>37.0891479664493</v>
      </c>
      <c r="J11" s="33" t="n">
        <f aca="false">D11*E11/F11</f>
        <v>37.0891479664493</v>
      </c>
      <c r="K11" s="62" t="n">
        <f aca="false">I11/D11</f>
        <v>1.05192190322856</v>
      </c>
      <c r="L11" s="62" t="n">
        <f aca="false">C11/G11</f>
        <v>1.05192190322856</v>
      </c>
    </row>
    <row r="12" customFormat="false" ht="12.8" hidden="false" customHeight="false" outlineLevel="0" collapsed="false">
      <c r="A12" s="46"/>
      <c r="B12" s="49" t="n">
        <v>11</v>
      </c>
      <c r="C12" s="59" t="n">
        <v>48.28</v>
      </c>
      <c r="D12" s="33" t="n">
        <f aca="false">$A$21*B12+$B$21</f>
        <v>37.1273076923077</v>
      </c>
      <c r="E12" s="62" t="n">
        <f aca="false">C12/D12</f>
        <v>1.30039054811408</v>
      </c>
      <c r="F12" s="62" t="n">
        <f aca="false">F8</f>
        <v>1.24466901480314</v>
      </c>
      <c r="G12" s="33" t="n">
        <f aca="false">D12*F12</f>
        <v>46.2112094876778</v>
      </c>
      <c r="H12" s="36" t="n">
        <f aca="false">(G12-C12)/C12</f>
        <v>-0.0428498449113968</v>
      </c>
      <c r="I12" s="33" t="n">
        <f aca="false">C12/F12</f>
        <v>38.7894286961389</v>
      </c>
      <c r="J12" s="33" t="n">
        <f aca="false">D12*E12/F12</f>
        <v>38.7894286961389</v>
      </c>
      <c r="K12" s="62" t="n">
        <f aca="false">I12/D12</f>
        <v>1.04476815333894</v>
      </c>
      <c r="L12" s="62" t="n">
        <f aca="false">C12/G12</f>
        <v>1.04476815333894</v>
      </c>
    </row>
    <row r="13" customFormat="false" ht="12.8" hidden="false" customHeight="false" outlineLevel="0" collapsed="false">
      <c r="A13" s="46"/>
      <c r="B13" s="50" t="n">
        <v>12</v>
      </c>
      <c r="C13" s="59" t="n">
        <v>28</v>
      </c>
      <c r="D13" s="33" t="n">
        <f aca="false">$A$21*B13+$B$21</f>
        <v>38.9961538461539</v>
      </c>
      <c r="E13" s="62" t="n">
        <f aca="false">C13/D13</f>
        <v>0.718019528553112</v>
      </c>
      <c r="F13" s="62" t="n">
        <f aca="false">F9</f>
        <v>0.743197643356501</v>
      </c>
      <c r="G13" s="33" t="n">
        <f aca="false">D13*F13</f>
        <v>28.9818496384291</v>
      </c>
      <c r="H13" s="36" t="n">
        <f aca="false">(G13-C13)/C13</f>
        <v>0.0350660585153241</v>
      </c>
      <c r="I13" s="33" t="n">
        <f aca="false">C13/F13</f>
        <v>37.6750387333627</v>
      </c>
      <c r="J13" s="33" t="n">
        <f aca="false">D13*E13/F13</f>
        <v>37.6750387333627</v>
      </c>
      <c r="K13" s="62" t="n">
        <f aca="false">I13/D13</f>
        <v>0.966121912483903</v>
      </c>
      <c r="L13" s="62" t="n">
        <f aca="false">C13/G13</f>
        <v>0.966121912483903</v>
      </c>
    </row>
    <row r="14" customFormat="false" ht="12.8" hidden="false" customHeight="false" outlineLevel="0" collapsed="false">
      <c r="A14" s="67"/>
      <c r="B14" s="68" t="n">
        <v>13</v>
      </c>
      <c r="C14" s="69"/>
      <c r="D14" s="70" t="n">
        <f aca="false">$A$21*B14+$B$21</f>
        <v>40.865</v>
      </c>
      <c r="G14" s="71" t="n">
        <f aca="false">D14*F2</f>
        <v>45.0931348838916</v>
      </c>
    </row>
    <row r="15" customFormat="false" ht="12.8" hidden="false" customHeight="false" outlineLevel="0" collapsed="false">
      <c r="A15" s="67"/>
      <c r="B15" s="68" t="n">
        <v>14</v>
      </c>
      <c r="C15" s="72"/>
      <c r="D15" s="70" t="n">
        <f aca="false">$A$21*B15+$B$21</f>
        <v>42.7338461538462</v>
      </c>
      <c r="G15" s="71" t="n">
        <f aca="false">D15*F3</f>
        <v>38.5869340807431</v>
      </c>
    </row>
    <row r="16" customFormat="false" ht="12.8" hidden="false" customHeight="false" outlineLevel="0" collapsed="false">
      <c r="A16" s="67"/>
      <c r="B16" s="68" t="n">
        <v>15</v>
      </c>
      <c r="C16" s="72"/>
      <c r="D16" s="70" t="n">
        <f aca="false">$A$21*B16+$B$21</f>
        <v>44.6026923076923</v>
      </c>
      <c r="G16" s="71" t="n">
        <f aca="false">D16*F4</f>
        <v>55.5155890921831</v>
      </c>
    </row>
    <row r="17" customFormat="false" ht="12.8" hidden="false" customHeight="false" outlineLevel="0" collapsed="false">
      <c r="A17" s="67"/>
      <c r="B17" s="68" t="n">
        <v>16</v>
      </c>
      <c r="C17" s="72"/>
      <c r="D17" s="70" t="n">
        <f aca="false">$A$21*B17+$B$21</f>
        <v>46.4715384615385</v>
      </c>
      <c r="G17" s="71" t="n">
        <f aca="false">D17*F5</f>
        <v>34.5375378677664</v>
      </c>
    </row>
    <row r="19" customFormat="false" ht="13.6" hidden="false" customHeight="false" outlineLevel="0" collapsed="false">
      <c r="A19" s="73" t="s">
        <v>62</v>
      </c>
      <c r="B19" s="74" t="n">
        <f aca="false">CORREL(B2:B13,C2:C13)</f>
        <v>0.71730548189973</v>
      </c>
      <c r="D19" s="53" t="s">
        <v>63</v>
      </c>
      <c r="E19" s="75" t="s">
        <v>82</v>
      </c>
      <c r="G19" s="75" t="s">
        <v>83</v>
      </c>
      <c r="I19" s="9" t="s">
        <v>84</v>
      </c>
      <c r="J19" s="56"/>
      <c r="K19" s="9"/>
      <c r="L19" s="56" t="s">
        <v>85</v>
      </c>
    </row>
    <row r="20" customFormat="false" ht="15.65" hidden="false" customHeight="false" outlineLevel="0" collapsed="false">
      <c r="A20" s="73" t="s">
        <v>66</v>
      </c>
      <c r="B20" s="73" t="s">
        <v>67</v>
      </c>
      <c r="I20" s="9" t="s">
        <v>86</v>
      </c>
      <c r="J20" s="56"/>
      <c r="K20" s="9"/>
      <c r="L20" s="56" t="s">
        <v>87</v>
      </c>
    </row>
    <row r="21" customFormat="false" ht="12.8" hidden="false" customHeight="false" outlineLevel="0" collapsed="false">
      <c r="A21" s="76" t="n">
        <f aca="false" t="array" ref="A21:B21">LINEST(C2:C13,B2:B13)</f>
        <v>1.86884615384615</v>
      </c>
      <c r="B21" s="76" t="n">
        <v>16.57</v>
      </c>
      <c r="J21" s="9"/>
      <c r="K21" s="56"/>
    </row>
  </sheetData>
  <mergeCells count="5">
    <mergeCell ref="I1:J1"/>
    <mergeCell ref="K1:L1"/>
    <mergeCell ref="A2:A5"/>
    <mergeCell ref="A6:A9"/>
    <mergeCell ref="A10:A1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H23" activeCellId="0" sqref="H23"/>
    </sheetView>
  </sheetViews>
  <sheetFormatPr defaultRowHeight="12.8"/>
  <cols>
    <col collapsed="false" hidden="false" max="1" min="1" style="0" width="11.5204081632653"/>
    <col collapsed="false" hidden="false" max="2" min="2" style="0" width="32.6479591836735"/>
    <col collapsed="false" hidden="false" max="1025" min="3" style="0" width="11.5204081632653"/>
  </cols>
  <sheetData>
    <row r="1" customFormat="false" ht="36.55" hidden="false" customHeight="false" outlineLevel="0" collapsed="false">
      <c r="A1" s="16"/>
      <c r="B1" s="17" t="s">
        <v>23</v>
      </c>
      <c r="C1" s="17"/>
      <c r="D1" s="17"/>
    </row>
    <row r="2" customFormat="false" ht="14.65" hidden="false" customHeight="false" outlineLevel="0" collapsed="false">
      <c r="A2" s="19" t="s">
        <v>24</v>
      </c>
      <c r="B2" s="20" t="n">
        <v>145.726</v>
      </c>
      <c r="C2" s="20"/>
      <c r="D2" s="20"/>
    </row>
    <row r="3" customFormat="false" ht="14.65" hidden="false" customHeight="false" outlineLevel="0" collapsed="false">
      <c r="A3" s="19" t="s">
        <v>25</v>
      </c>
      <c r="B3" s="20" t="n">
        <v>161.335</v>
      </c>
      <c r="C3" s="20"/>
      <c r="D3" s="20"/>
      <c r="F3" s="0" t="s">
        <v>28</v>
      </c>
      <c r="G3" s="0" t="s">
        <v>88</v>
      </c>
    </row>
    <row r="4" customFormat="false" ht="14.65" hidden="false" customHeight="false" outlineLevel="0" collapsed="false">
      <c r="A4" s="19" t="s">
        <v>26</v>
      </c>
      <c r="B4" s="20" t="n">
        <v>194.818</v>
      </c>
      <c r="C4" s="20"/>
      <c r="D4" s="20"/>
      <c r="E4" s="77" t="n">
        <v>2012</v>
      </c>
      <c r="F4" s="9" t="n">
        <v>1</v>
      </c>
      <c r="G4" s="0" t="n">
        <v>502</v>
      </c>
    </row>
    <row r="5" customFormat="false" ht="14.65" hidden="false" customHeight="false" outlineLevel="0" collapsed="false">
      <c r="A5" s="19" t="s">
        <v>27</v>
      </c>
      <c r="B5" s="20" t="n">
        <v>162.146</v>
      </c>
      <c r="C5" s="20"/>
      <c r="D5" s="20"/>
      <c r="E5" s="77"/>
      <c r="F5" s="9" t="n">
        <v>2</v>
      </c>
      <c r="G5" s="0" t="n">
        <v>521</v>
      </c>
    </row>
    <row r="6" customFormat="false" ht="14.65" hidden="false" customHeight="false" outlineLevel="0" collapsed="false">
      <c r="A6" s="19" t="s">
        <v>29</v>
      </c>
      <c r="B6" s="20" t="n">
        <v>160.159</v>
      </c>
      <c r="C6" s="20"/>
      <c r="D6" s="20"/>
      <c r="E6" s="77"/>
      <c r="F6" s="9" t="n">
        <v>3</v>
      </c>
      <c r="G6" s="0" t="n">
        <v>370</v>
      </c>
    </row>
    <row r="7" customFormat="false" ht="14.65" hidden="false" customHeight="false" outlineLevel="0" collapsed="false">
      <c r="A7" s="19" t="s">
        <v>30</v>
      </c>
      <c r="B7" s="20" t="n">
        <v>198.531</v>
      </c>
      <c r="C7" s="20"/>
      <c r="D7" s="20"/>
      <c r="E7" s="77"/>
      <c r="F7" s="9" t="n">
        <v>4</v>
      </c>
      <c r="G7" s="0" t="n">
        <v>464</v>
      </c>
    </row>
    <row r="8" customFormat="false" ht="14.65" hidden="false" customHeight="false" outlineLevel="0" collapsed="false">
      <c r="A8" s="19" t="s">
        <v>31</v>
      </c>
      <c r="B8" s="20" t="n">
        <v>142.367</v>
      </c>
      <c r="C8" s="20"/>
      <c r="D8" s="20"/>
      <c r="E8" s="77" t="n">
        <v>2013</v>
      </c>
      <c r="F8" s="78" t="n">
        <v>5</v>
      </c>
      <c r="G8" s="0" t="n">
        <v>431</v>
      </c>
    </row>
    <row r="9" customFormat="false" ht="14.65" hidden="false" customHeight="false" outlineLevel="0" collapsed="false">
      <c r="A9" s="19" t="s">
        <v>32</v>
      </c>
      <c r="B9" s="20" t="n">
        <v>92.191</v>
      </c>
      <c r="C9" s="20"/>
      <c r="D9" s="20"/>
      <c r="E9" s="77"/>
      <c r="F9" s="78" t="n">
        <v>6</v>
      </c>
      <c r="G9" s="0" t="n">
        <v>481</v>
      </c>
    </row>
    <row r="10" customFormat="false" ht="14.65" hidden="false" customHeight="false" outlineLevel="0" collapsed="false">
      <c r="A10" s="19" t="s">
        <v>33</v>
      </c>
      <c r="B10" s="20" t="n">
        <v>135.448</v>
      </c>
      <c r="C10" s="20"/>
      <c r="D10" s="20"/>
      <c r="E10" s="77"/>
      <c r="F10" s="78" t="n">
        <v>7</v>
      </c>
      <c r="G10" s="0" t="n">
        <v>367</v>
      </c>
    </row>
    <row r="11" customFormat="false" ht="14.65" hidden="false" customHeight="false" outlineLevel="0" collapsed="false">
      <c r="A11" s="19" t="s">
        <v>34</v>
      </c>
      <c r="B11" s="20" t="n">
        <v>161.837</v>
      </c>
      <c r="C11" s="20"/>
      <c r="D11" s="20"/>
      <c r="E11" s="77"/>
      <c r="F11" s="78" t="n">
        <v>8</v>
      </c>
      <c r="G11" s="0" t="n">
        <v>478</v>
      </c>
    </row>
    <row r="12" customFormat="false" ht="14.65" hidden="false" customHeight="false" outlineLevel="0" collapsed="false">
      <c r="A12" s="19" t="s">
        <v>35</v>
      </c>
      <c r="B12" s="20" t="n">
        <v>143.684</v>
      </c>
      <c r="C12" s="20"/>
      <c r="D12" s="20"/>
      <c r="G12" s="0" t="n">
        <v>445</v>
      </c>
    </row>
    <row r="13" customFormat="false" ht="14.65" hidden="false" customHeight="false" outlineLevel="0" collapsed="false">
      <c r="A13" s="19" t="s">
        <v>36</v>
      </c>
      <c r="B13" s="20" t="n">
        <v>158.771</v>
      </c>
      <c r="C13" s="20"/>
      <c r="D13" s="20"/>
      <c r="G13" s="0" t="n">
        <v>497</v>
      </c>
    </row>
    <row r="14" customFormat="false" ht="14.65" hidden="false" customHeight="false" outlineLevel="0" collapsed="false">
      <c r="A14" s="24" t="s">
        <v>37</v>
      </c>
      <c r="B14" s="20" t="n">
        <v>124.384</v>
      </c>
      <c r="C14" s="20"/>
      <c r="D14" s="20"/>
      <c r="G14" s="0" t="n">
        <v>368</v>
      </c>
    </row>
    <row r="15" customFormat="false" ht="14.65" hidden="false" customHeight="false" outlineLevel="0" collapsed="false">
      <c r="A15" s="24" t="s">
        <v>38</v>
      </c>
      <c r="B15" s="20" t="n">
        <v>142.556</v>
      </c>
      <c r="C15" s="20"/>
      <c r="D15" s="20"/>
      <c r="G15" s="0" t="n">
        <v>456</v>
      </c>
    </row>
    <row r="16" customFormat="false" ht="14.65" hidden="false" customHeight="false" outlineLevel="0" collapsed="false">
      <c r="A16" s="24" t="s">
        <v>39</v>
      </c>
      <c r="B16" s="20" t="n">
        <v>164.448</v>
      </c>
      <c r="C16" s="20"/>
      <c r="D16" s="20"/>
    </row>
    <row r="17" customFormat="false" ht="14.65" hidden="false" customHeight="false" outlineLevel="0" collapsed="false">
      <c r="A17" s="24" t="s">
        <v>40</v>
      </c>
      <c r="B17" s="20" t="n">
        <v>154.407</v>
      </c>
      <c r="C17" s="20"/>
      <c r="D17" s="20"/>
    </row>
    <row r="18" customFormat="false" ht="14.65" hidden="false" customHeight="false" outlineLevel="0" collapsed="false">
      <c r="A18" s="24" t="s">
        <v>41</v>
      </c>
      <c r="B18" s="20" t="n">
        <v>144.078</v>
      </c>
      <c r="C18" s="20"/>
      <c r="D18" s="20"/>
    </row>
    <row r="19" customFormat="false" ht="14.65" hidden="false" customHeight="false" outlineLevel="0" collapsed="false">
      <c r="A19" s="24" t="s">
        <v>42</v>
      </c>
      <c r="B19" s="20" t="n">
        <v>182.245</v>
      </c>
      <c r="C19" s="20"/>
      <c r="D19" s="20"/>
      <c r="G19" s="25" t="n">
        <v>519.191</v>
      </c>
      <c r="I19" s="0" t="n">
        <v>519</v>
      </c>
    </row>
    <row r="20" customFormat="false" ht="14.65" hidden="false" customHeight="false" outlineLevel="0" collapsed="false">
      <c r="A20" s="24" t="s">
        <v>43</v>
      </c>
      <c r="B20" s="20" t="n">
        <v>144.303</v>
      </c>
      <c r="C20" s="20"/>
      <c r="D20" s="20"/>
      <c r="G20" s="25" t="n">
        <v>561.417</v>
      </c>
      <c r="I20" s="0" t="n">
        <v>562</v>
      </c>
    </row>
    <row r="21" customFormat="false" ht="14.65" hidden="false" customHeight="false" outlineLevel="0" collapsed="false">
      <c r="A21" s="24" t="s">
        <v>44</v>
      </c>
      <c r="B21" s="20" t="n">
        <v>82.157</v>
      </c>
      <c r="C21" s="20"/>
      <c r="D21" s="20"/>
      <c r="G21" s="25" t="n">
        <v>442.753</v>
      </c>
      <c r="I21" s="0" t="n">
        <v>422</v>
      </c>
    </row>
    <row r="22" customFormat="false" ht="14.65" hidden="false" customHeight="false" outlineLevel="0" collapsed="false">
      <c r="A22" s="24" t="s">
        <v>45</v>
      </c>
      <c r="B22" s="20" t="n">
        <v>140.652</v>
      </c>
      <c r="C22" s="20"/>
      <c r="D22" s="20"/>
      <c r="G22" s="25" t="n">
        <v>541.182</v>
      </c>
      <c r="I22" s="0" t="n">
        <v>501</v>
      </c>
    </row>
    <row r="23" customFormat="false" ht="14.65" hidden="false" customHeight="false" outlineLevel="0" collapsed="false">
      <c r="A23" s="24" t="s">
        <v>46</v>
      </c>
      <c r="B23" s="20" t="n">
        <v>165.992</v>
      </c>
      <c r="C23" s="20"/>
      <c r="D23" s="20"/>
    </row>
    <row r="24" customFormat="false" ht="14.65" hidden="false" customHeight="false" outlineLevel="0" collapsed="false">
      <c r="A24" s="24" t="s">
        <v>47</v>
      </c>
      <c r="B24" s="20" t="n">
        <v>137.993</v>
      </c>
      <c r="C24" s="20"/>
      <c r="D24" s="20"/>
    </row>
    <row r="25" customFormat="false" ht="14.65" hidden="false" customHeight="false" outlineLevel="0" collapsed="false">
      <c r="A25" s="24" t="s">
        <v>48</v>
      </c>
      <c r="B25" s="20" t="n">
        <v>173.736</v>
      </c>
      <c r="C25" s="20"/>
      <c r="D25" s="20"/>
    </row>
    <row r="26" customFormat="false" ht="14.65" hidden="false" customHeight="false" outlineLevel="0" collapsed="false">
      <c r="A26" s="79" t="s">
        <v>89</v>
      </c>
      <c r="B26" s="20" t="n">
        <v>125.125</v>
      </c>
      <c r="C26" s="20"/>
      <c r="D26" s="20"/>
    </row>
    <row r="27" customFormat="false" ht="14.65" hidden="false" customHeight="false" outlineLevel="0" collapsed="false">
      <c r="A27" s="79" t="s">
        <v>90</v>
      </c>
      <c r="B27" s="20" t="n">
        <v>140.717</v>
      </c>
      <c r="C27" s="20"/>
      <c r="D27" s="20"/>
    </row>
    <row r="28" customFormat="false" ht="14.65" hidden="false" customHeight="false" outlineLevel="0" collapsed="false">
      <c r="A28" s="79" t="s">
        <v>91</v>
      </c>
      <c r="B28" s="20" t="n">
        <v>178.758</v>
      </c>
      <c r="C28" s="20"/>
      <c r="D28" s="20"/>
    </row>
    <row r="29" customFormat="false" ht="14.65" hidden="false" customHeight="false" outlineLevel="0" collapsed="false">
      <c r="A29" s="79" t="s">
        <v>92</v>
      </c>
      <c r="B29" s="20" t="n">
        <v>164.4</v>
      </c>
      <c r="C29" s="20"/>
      <c r="D29" s="20"/>
    </row>
    <row r="30" customFormat="false" ht="14.65" hidden="false" customHeight="false" outlineLevel="0" collapsed="false">
      <c r="A30" s="79" t="s">
        <v>93</v>
      </c>
      <c r="B30" s="20" t="n">
        <v>144.988</v>
      </c>
      <c r="C30" s="20"/>
      <c r="D30" s="20"/>
    </row>
    <row r="31" customFormat="false" ht="14.65" hidden="false" customHeight="false" outlineLevel="0" collapsed="false">
      <c r="A31" s="79" t="s">
        <v>94</v>
      </c>
      <c r="B31" s="20" t="n">
        <v>187.756</v>
      </c>
      <c r="C31" s="20"/>
      <c r="D31" s="20"/>
    </row>
    <row r="32" customFormat="false" ht="14.65" hidden="false" customHeight="false" outlineLevel="0" collapsed="false">
      <c r="A32" s="79" t="s">
        <v>95</v>
      </c>
      <c r="B32" s="20" t="n">
        <v>138.048</v>
      </c>
      <c r="C32" s="20"/>
      <c r="D32" s="20"/>
    </row>
    <row r="33" customFormat="false" ht="14.65" hidden="false" customHeight="false" outlineLevel="0" collapsed="false">
      <c r="A33" s="79" t="s">
        <v>96</v>
      </c>
      <c r="B33" s="20" t="n">
        <v>80.669</v>
      </c>
      <c r="C33" s="20"/>
      <c r="D33" s="20"/>
    </row>
    <row r="34" customFormat="false" ht="14.65" hidden="false" customHeight="false" outlineLevel="0" collapsed="false">
      <c r="A34" s="79" t="s">
        <v>97</v>
      </c>
      <c r="B34" s="20" t="n">
        <v>149.766</v>
      </c>
      <c r="C34" s="20"/>
      <c r="D34" s="20"/>
    </row>
    <row r="35" customFormat="false" ht="14.65" hidden="false" customHeight="false" outlineLevel="0" collapsed="false">
      <c r="A35" s="79" t="s">
        <v>98</v>
      </c>
      <c r="B35" s="20" t="n">
        <v>159.789</v>
      </c>
      <c r="C35" s="20"/>
      <c r="D35" s="20"/>
    </row>
    <row r="36" customFormat="false" ht="14.65" hidden="false" customHeight="false" outlineLevel="0" collapsed="false">
      <c r="A36" s="79" t="s">
        <v>99</v>
      </c>
      <c r="B36" s="20" t="n">
        <v>134.223</v>
      </c>
      <c r="C36" s="20"/>
      <c r="D36" s="20"/>
    </row>
    <row r="37" customFormat="false" ht="14.65" hidden="false" customHeight="false" outlineLevel="0" collapsed="false">
      <c r="A37" s="79" t="s">
        <v>100</v>
      </c>
      <c r="B37" s="20" t="n">
        <v>161.616</v>
      </c>
      <c r="C37" s="20"/>
      <c r="D37" s="20"/>
    </row>
    <row r="38" customFormat="false" ht="14.65" hidden="false" customHeight="false" outlineLevel="0" collapsed="false">
      <c r="A38" s="16" t="s">
        <v>101</v>
      </c>
      <c r="B38" s="20" t="n">
        <v>132.815</v>
      </c>
      <c r="C38" s="20"/>
      <c r="D38" s="20"/>
    </row>
    <row r="39" customFormat="false" ht="14.65" hidden="false" customHeight="false" outlineLevel="0" collapsed="false">
      <c r="A39" s="16" t="s">
        <v>102</v>
      </c>
      <c r="B39" s="20" t="n">
        <v>147.06</v>
      </c>
      <c r="C39" s="20"/>
      <c r="D39" s="20"/>
    </row>
    <row r="40" customFormat="false" ht="14.65" hidden="false" customHeight="false" outlineLevel="0" collapsed="false">
      <c r="A40" s="16" t="s">
        <v>103</v>
      </c>
      <c r="B40" s="20" t="n">
        <v>195.362</v>
      </c>
      <c r="C40" s="20"/>
      <c r="D40" s="20"/>
    </row>
    <row r="41" customFormat="false" ht="14.65" hidden="false" customHeight="false" outlineLevel="0" collapsed="false">
      <c r="A41" s="15"/>
      <c r="B41" s="21"/>
      <c r="C41" s="21"/>
      <c r="D41" s="21"/>
    </row>
    <row r="42" customFormat="false" ht="14.65" hidden="false" customHeight="false" outlineLevel="0" collapsed="false">
      <c r="A42" s="25" t="s">
        <v>49</v>
      </c>
      <c r="B42" s="26"/>
      <c r="C42" s="26"/>
      <c r="D42" s="26"/>
    </row>
  </sheetData>
  <mergeCells count="2">
    <mergeCell ref="E4:E7"/>
    <mergeCell ref="E8:E11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FF8080"/>
    <pageSetUpPr fitToPage="false"/>
  </sheetPr>
  <dimension ref="A1:L24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L17" activeCellId="0" sqref="L17"/>
    </sheetView>
  </sheetViews>
  <sheetFormatPr defaultRowHeight="12.8"/>
  <cols>
    <col collapsed="false" hidden="false" max="1" min="1" style="0" width="11.5204081632653"/>
    <col collapsed="false" hidden="false" max="2" min="2" style="0" width="9.09183673469388"/>
    <col collapsed="false" hidden="false" max="3" min="3" style="0" width="10.8622448979592"/>
    <col collapsed="false" hidden="false" max="4" min="4" style="0" width="13.7704081632653"/>
    <col collapsed="false" hidden="false" max="5" min="5" style="0" width="17.4234693877551"/>
    <col collapsed="false" hidden="false" max="6" min="6" style="0" width="15.280612244898"/>
    <col collapsed="false" hidden="false" max="1025" min="7" style="0" width="11.5204081632653"/>
  </cols>
  <sheetData>
    <row r="1" customFormat="false" ht="15.65" hidden="false" customHeight="false" outlineLevel="0" collapsed="false">
      <c r="A1" s="11"/>
      <c r="B1" s="27" t="s">
        <v>50</v>
      </c>
      <c r="C1" s="27" t="s">
        <v>51</v>
      </c>
      <c r="D1" s="27" t="s">
        <v>104</v>
      </c>
      <c r="E1" s="28" t="s">
        <v>53</v>
      </c>
      <c r="F1" s="29" t="s">
        <v>54</v>
      </c>
      <c r="G1" s="27" t="s">
        <v>55</v>
      </c>
      <c r="H1" s="28" t="s">
        <v>56</v>
      </c>
      <c r="I1" s="30" t="s">
        <v>57</v>
      </c>
      <c r="J1" s="30"/>
      <c r="K1" s="30" t="s">
        <v>58</v>
      </c>
      <c r="L1" s="30"/>
    </row>
    <row r="2" customFormat="false" ht="12.8" hidden="false" customHeight="false" outlineLevel="0" collapsed="false">
      <c r="A2" s="31" t="s">
        <v>59</v>
      </c>
      <c r="B2" s="32" t="n">
        <v>1</v>
      </c>
      <c r="C2" s="23" t="n">
        <v>504</v>
      </c>
      <c r="D2" s="80"/>
      <c r="E2" s="34"/>
      <c r="F2" s="35" t="n">
        <f aca="false">F6</f>
        <v>-17.1666666666667</v>
      </c>
      <c r="G2" s="33"/>
      <c r="H2" s="81"/>
      <c r="I2" s="37"/>
      <c r="J2" s="37"/>
      <c r="K2" s="37"/>
      <c r="L2" s="37"/>
    </row>
    <row r="3" customFormat="false" ht="12.8" hidden="false" customHeight="false" outlineLevel="0" collapsed="false">
      <c r="A3" s="31"/>
      <c r="B3" s="38" t="n">
        <v>2</v>
      </c>
      <c r="C3" s="23" t="n">
        <v>560</v>
      </c>
      <c r="D3" s="33" t="n">
        <f aca="false">(C2+C3+C4)/3</f>
        <v>497.333333333333</v>
      </c>
      <c r="E3" s="82" t="n">
        <f aca="false">C3-D3</f>
        <v>62.6666666666667</v>
      </c>
      <c r="F3" s="83" t="n">
        <f aca="false">(E3+E7+E11)/3</f>
        <v>73</v>
      </c>
      <c r="G3" s="33" t="n">
        <f aca="false">D3+F3</f>
        <v>570.333333333333</v>
      </c>
      <c r="H3" s="36" t="n">
        <f aca="false">(C3-G3)/C3</f>
        <v>-0.0184523809523808</v>
      </c>
      <c r="I3" s="37" t="n">
        <f aca="false">C3-F3</f>
        <v>487</v>
      </c>
      <c r="J3" s="37" t="n">
        <f aca="false">D3+E3-F3</f>
        <v>487</v>
      </c>
      <c r="K3" s="37" t="n">
        <f aca="false">D3-I3</f>
        <v>10.3333333333333</v>
      </c>
      <c r="L3" s="37" t="n">
        <f aca="false">C3-G3</f>
        <v>-10.3333333333333</v>
      </c>
    </row>
    <row r="4" customFormat="false" ht="12.8" hidden="false" customHeight="false" outlineLevel="0" collapsed="false">
      <c r="A4" s="31"/>
      <c r="B4" s="39" t="n">
        <v>3</v>
      </c>
      <c r="C4" s="23" t="n">
        <v>428</v>
      </c>
      <c r="D4" s="33" t="n">
        <f aca="false">(C3+C4+C5)/3</f>
        <v>501.666666666667</v>
      </c>
      <c r="E4" s="84" t="n">
        <f aca="false">C4-D4</f>
        <v>-73.6666666666667</v>
      </c>
      <c r="F4" s="85" t="n">
        <f aca="false">(E4+E8+E12)/3</f>
        <v>-76.7777777777778</v>
      </c>
      <c r="G4" s="33" t="n">
        <f aca="false">D4+F4</f>
        <v>424.888888888889</v>
      </c>
      <c r="H4" s="36" t="n">
        <f aca="false">(C4-G4)/C4</f>
        <v>0.00726895119418478</v>
      </c>
      <c r="I4" s="37" t="n">
        <f aca="false">C4-F4</f>
        <v>504.777777777778</v>
      </c>
      <c r="J4" s="37" t="n">
        <f aca="false">D4+E4-F4</f>
        <v>504.777777777778</v>
      </c>
      <c r="K4" s="37" t="n">
        <f aca="false">D4-I4</f>
        <v>-3.11111111111109</v>
      </c>
      <c r="L4" s="37" t="n">
        <f aca="false">C4-G4</f>
        <v>3.11111111111109</v>
      </c>
    </row>
    <row r="5" customFormat="false" ht="12.8" hidden="false" customHeight="false" outlineLevel="0" collapsed="false">
      <c r="A5" s="31"/>
      <c r="B5" s="40" t="n">
        <v>4</v>
      </c>
      <c r="C5" s="23" t="n">
        <v>517</v>
      </c>
      <c r="D5" s="33" t="n">
        <f aca="false">(C4+C5+C6)/3</f>
        <v>489.666666666667</v>
      </c>
      <c r="E5" s="86" t="n">
        <f aca="false">C5-D5</f>
        <v>27.3333333333333</v>
      </c>
      <c r="F5" s="35" t="n">
        <f aca="false">(E5+E9)/2</f>
        <v>20</v>
      </c>
      <c r="G5" s="33" t="n">
        <f aca="false">D5+F5</f>
        <v>509.666666666667</v>
      </c>
      <c r="H5" s="36" t="n">
        <f aca="false">(C5-G5)/C5</f>
        <v>0.0141843971631205</v>
      </c>
      <c r="I5" s="37" t="n">
        <f aca="false">C5-F5</f>
        <v>497</v>
      </c>
      <c r="J5" s="37" t="n">
        <f aca="false">D5+E5-F5</f>
        <v>497</v>
      </c>
      <c r="K5" s="37" t="n">
        <f aca="false">D5-I5</f>
        <v>-7.33333333333331</v>
      </c>
      <c r="L5" s="37" t="n">
        <f aca="false">C5-G5</f>
        <v>7.33333333333331</v>
      </c>
    </row>
    <row r="6" customFormat="false" ht="12.8" hidden="false" customHeight="false" outlineLevel="0" collapsed="false">
      <c r="A6" s="41" t="s">
        <v>60</v>
      </c>
      <c r="B6" s="42" t="n">
        <v>5</v>
      </c>
      <c r="C6" s="23" t="n">
        <v>524</v>
      </c>
      <c r="D6" s="33" t="n">
        <f aca="false">(C5+C6+C7)/3</f>
        <v>547.333333333333</v>
      </c>
      <c r="E6" s="87" t="n">
        <f aca="false">C6-D6</f>
        <v>-23.3333333333334</v>
      </c>
      <c r="F6" s="88" t="n">
        <f aca="false">(E6+E10)/2</f>
        <v>-17.1666666666667</v>
      </c>
      <c r="G6" s="33" t="n">
        <f aca="false">D6+F6</f>
        <v>530.166666666667</v>
      </c>
      <c r="H6" s="36" t="n">
        <f aca="false">(C6-G6)/C6</f>
        <v>-0.0117684478371503</v>
      </c>
      <c r="I6" s="37" t="n">
        <f aca="false">C6-F6</f>
        <v>541.166666666667</v>
      </c>
      <c r="J6" s="37" t="n">
        <f aca="false">D6+E6-F6</f>
        <v>541.166666666667</v>
      </c>
      <c r="K6" s="37" t="n">
        <f aca="false">D6-I6</f>
        <v>6.16666666666663</v>
      </c>
      <c r="L6" s="37" t="n">
        <f aca="false">C6-G6</f>
        <v>-6.16666666666674</v>
      </c>
    </row>
    <row r="7" customFormat="false" ht="12.8" hidden="false" customHeight="false" outlineLevel="0" collapsed="false">
      <c r="A7" s="41"/>
      <c r="B7" s="43" t="n">
        <v>6</v>
      </c>
      <c r="C7" s="23" t="n">
        <v>601</v>
      </c>
      <c r="D7" s="33" t="n">
        <f aca="false">(C6+C7+C8)/3</f>
        <v>521.333333333333</v>
      </c>
      <c r="E7" s="82" t="n">
        <f aca="false">C7-D7</f>
        <v>79.6666666666666</v>
      </c>
      <c r="F7" s="33" t="n">
        <f aca="false">F3</f>
        <v>73</v>
      </c>
      <c r="G7" s="33" t="n">
        <f aca="false">D7+F7</f>
        <v>594.333333333333</v>
      </c>
      <c r="H7" s="36" t="n">
        <f aca="false">(C7-G7)/C7</f>
        <v>0.0110926234054353</v>
      </c>
      <c r="I7" s="37" t="n">
        <f aca="false">C7-F7</f>
        <v>528</v>
      </c>
      <c r="J7" s="37" t="n">
        <f aca="false">D7+E7-F7</f>
        <v>528</v>
      </c>
      <c r="K7" s="37" t="n">
        <f aca="false">D7-I7</f>
        <v>-6.66666666666663</v>
      </c>
      <c r="L7" s="37" t="n">
        <f aca="false">C7-G7</f>
        <v>6.66666666666663</v>
      </c>
    </row>
    <row r="8" customFormat="false" ht="12.8" hidden="false" customHeight="false" outlineLevel="0" collapsed="false">
      <c r="A8" s="41"/>
      <c r="B8" s="44" t="n">
        <v>7</v>
      </c>
      <c r="C8" s="23" t="n">
        <v>439</v>
      </c>
      <c r="D8" s="33" t="n">
        <f aca="false">(C7+C8+C9)/3</f>
        <v>513.666666666667</v>
      </c>
      <c r="E8" s="84" t="n">
        <f aca="false">C8-D8</f>
        <v>-74.6666666666666</v>
      </c>
      <c r="F8" s="33" t="n">
        <f aca="false">F4</f>
        <v>-76.7777777777778</v>
      </c>
      <c r="G8" s="33" t="n">
        <f aca="false">D8+F8</f>
        <v>436.888888888889</v>
      </c>
      <c r="H8" s="36" t="n">
        <f aca="false">(C8-G8)/C8</f>
        <v>0.00480890913692743</v>
      </c>
      <c r="I8" s="37" t="n">
        <f aca="false">C8-F8</f>
        <v>515.777777777778</v>
      </c>
      <c r="J8" s="37" t="n">
        <f aca="false">D8+E8-F8</f>
        <v>515.777777777778</v>
      </c>
      <c r="K8" s="37" t="n">
        <f aca="false">D8-I8</f>
        <v>-2.1111111111112</v>
      </c>
      <c r="L8" s="37" t="n">
        <f aca="false">C8-G8</f>
        <v>2.11111111111114</v>
      </c>
    </row>
    <row r="9" customFormat="false" ht="12.8" hidden="false" customHeight="false" outlineLevel="0" collapsed="false">
      <c r="A9" s="41"/>
      <c r="B9" s="45" t="n">
        <v>8</v>
      </c>
      <c r="C9" s="23" t="n">
        <v>501</v>
      </c>
      <c r="D9" s="33" t="n">
        <f aca="false">(C8+C9+C10)/3</f>
        <v>488.333333333333</v>
      </c>
      <c r="E9" s="86" t="n">
        <f aca="false">C9-D9</f>
        <v>12.6666666666667</v>
      </c>
      <c r="F9" s="33" t="n">
        <f aca="false">F5</f>
        <v>20</v>
      </c>
      <c r="G9" s="33" t="n">
        <f aca="false">D9+F9</f>
        <v>508.333333333333</v>
      </c>
      <c r="H9" s="36" t="n">
        <f aca="false">(C9-G9)/C9</f>
        <v>-0.0146373918829008</v>
      </c>
      <c r="I9" s="37" t="n">
        <f aca="false">C9-F9</f>
        <v>481</v>
      </c>
      <c r="J9" s="37" t="n">
        <f aca="false">D9+E9-F9</f>
        <v>481</v>
      </c>
      <c r="K9" s="37" t="n">
        <f aca="false">D9-I9</f>
        <v>7.33333333333331</v>
      </c>
      <c r="L9" s="37" t="n">
        <f aca="false">C9-G9</f>
        <v>-7.33333333333331</v>
      </c>
    </row>
    <row r="10" customFormat="false" ht="12.8" hidden="false" customHeight="false" outlineLevel="0" collapsed="false">
      <c r="A10" s="46" t="s">
        <v>61</v>
      </c>
      <c r="B10" s="47" t="n">
        <v>9</v>
      </c>
      <c r="C10" s="23" t="n">
        <v>525</v>
      </c>
      <c r="D10" s="33" t="n">
        <f aca="false">(C9+C10+C11)/3</f>
        <v>536</v>
      </c>
      <c r="E10" s="87" t="n">
        <f aca="false">C10-D10</f>
        <v>-11</v>
      </c>
      <c r="F10" s="33" t="n">
        <f aca="false">F6</f>
        <v>-17.1666666666667</v>
      </c>
      <c r="G10" s="33" t="n">
        <f aca="false">D10+F10</f>
        <v>518.833333333333</v>
      </c>
      <c r="H10" s="36" t="n">
        <f aca="false">(C10-G10)/C10</f>
        <v>0.0117460317460319</v>
      </c>
      <c r="I10" s="37" t="n">
        <f aca="false">C10-F10</f>
        <v>542.166666666667</v>
      </c>
      <c r="J10" s="37" t="n">
        <f aca="false">D10+E10-F10</f>
        <v>542.166666666667</v>
      </c>
      <c r="K10" s="37" t="n">
        <f aca="false">D10-I10</f>
        <v>-6.16666666666674</v>
      </c>
      <c r="L10" s="37" t="n">
        <f aca="false">C10-G10</f>
        <v>6.16666666666674</v>
      </c>
    </row>
    <row r="11" customFormat="false" ht="12.8" hidden="false" customHeight="false" outlineLevel="0" collapsed="false">
      <c r="A11" s="46"/>
      <c r="B11" s="48" t="n">
        <v>10</v>
      </c>
      <c r="C11" s="23" t="n">
        <v>582</v>
      </c>
      <c r="D11" s="33" t="n">
        <f aca="false">(C10+C11+C12)/3</f>
        <v>505.333333333333</v>
      </c>
      <c r="E11" s="82" t="n">
        <f aca="false">C11-D11</f>
        <v>76.6666666666667</v>
      </c>
      <c r="F11" s="33" t="n">
        <f aca="false">F7</f>
        <v>73</v>
      </c>
      <c r="G11" s="33" t="n">
        <f aca="false">D11+F11</f>
        <v>578.333333333333</v>
      </c>
      <c r="H11" s="36" t="n">
        <f aca="false">(C11-G11)/C11</f>
        <v>0.00630011454753736</v>
      </c>
      <c r="I11" s="37" t="n">
        <f aca="false">C11-F11</f>
        <v>509</v>
      </c>
      <c r="J11" s="37" t="n">
        <f aca="false">D11+E11-F11</f>
        <v>509</v>
      </c>
      <c r="K11" s="37" t="n">
        <f aca="false">D11-I11</f>
        <v>-3.66666666666669</v>
      </c>
      <c r="L11" s="37" t="n">
        <f aca="false">C11-G11</f>
        <v>3.66666666666674</v>
      </c>
    </row>
    <row r="12" customFormat="false" ht="12.8" hidden="false" customHeight="false" outlineLevel="0" collapsed="false">
      <c r="A12" s="46"/>
      <c r="B12" s="49" t="n">
        <v>11</v>
      </c>
      <c r="C12" s="23" t="n">
        <v>409</v>
      </c>
      <c r="D12" s="33" t="n">
        <f aca="false">(C11+C12+C13)/3</f>
        <v>491</v>
      </c>
      <c r="E12" s="84" t="n">
        <f aca="false">C12-D12</f>
        <v>-82</v>
      </c>
      <c r="F12" s="33" t="n">
        <f aca="false">F8</f>
        <v>-76.7777777777778</v>
      </c>
      <c r="G12" s="33" t="n">
        <f aca="false">D12+F12</f>
        <v>414.222222222222</v>
      </c>
      <c r="H12" s="36" t="n">
        <f aca="false">(C12-G12)/C12</f>
        <v>-0.0127682694919859</v>
      </c>
      <c r="I12" s="37" t="n">
        <f aca="false">C12-F12</f>
        <v>485.777777777778</v>
      </c>
      <c r="J12" s="37" t="n">
        <f aca="false">D12+E12-F12</f>
        <v>485.777777777778</v>
      </c>
      <c r="K12" s="37" t="n">
        <f aca="false">D12-I12</f>
        <v>5.22222222222223</v>
      </c>
      <c r="L12" s="37" t="n">
        <f aca="false">C12-G12</f>
        <v>-5.22222222222223</v>
      </c>
    </row>
    <row r="13" customFormat="false" ht="12.8" hidden="false" customHeight="false" outlineLevel="0" collapsed="false">
      <c r="A13" s="46"/>
      <c r="B13" s="50" t="n">
        <v>12</v>
      </c>
      <c r="C13" s="23" t="n">
        <v>482</v>
      </c>
      <c r="D13" s="80"/>
      <c r="E13" s="33"/>
      <c r="F13" s="33" t="n">
        <f aca="false">F9</f>
        <v>20</v>
      </c>
      <c r="G13" s="33"/>
      <c r="H13" s="81"/>
      <c r="I13" s="37"/>
      <c r="J13" s="37"/>
      <c r="K13" s="37"/>
      <c r="L13" s="37"/>
    </row>
    <row r="15" customFormat="false" ht="12.8" hidden="false" customHeight="false" outlineLevel="0" collapsed="false">
      <c r="A15" s="51" t="s">
        <v>62</v>
      </c>
      <c r="B15" s="52" t="n">
        <f aca="false">CORREL(B2:B13,C2:C13)</f>
        <v>-0.150958054243321</v>
      </c>
      <c r="D15" s="53" t="s">
        <v>63</v>
      </c>
      <c r="E15" s="28" t="s">
        <v>105</v>
      </c>
      <c r="G15" s="25" t="s">
        <v>65</v>
      </c>
    </row>
    <row r="16" customFormat="false" ht="12.8" hidden="false" customHeight="false" outlineLevel="0" collapsed="false">
      <c r="A16" s="54" t="s">
        <v>66</v>
      </c>
      <c r="B16" s="54" t="s">
        <v>67</v>
      </c>
    </row>
    <row r="17" customFormat="false" ht="12.8" hidden="false" customHeight="false" outlineLevel="0" collapsed="false">
      <c r="A17" s="55" t="n">
        <f aca="false" t="array" ref="A17:B17">LINEST(C2:C13,B2:B13)</f>
        <v>-2.4965034965035</v>
      </c>
      <c r="B17" s="55" t="n">
        <v>522.227272727273</v>
      </c>
      <c r="D17" s="0" t="s">
        <v>68</v>
      </c>
      <c r="F17" s="0" t="s">
        <v>69</v>
      </c>
      <c r="G17" s="0" t="s">
        <v>70</v>
      </c>
      <c r="I17" s="27" t="s">
        <v>50</v>
      </c>
      <c r="J17" s="27" t="s">
        <v>71</v>
      </c>
    </row>
    <row r="18" customFormat="false" ht="12.8" hidden="false" customHeight="false" outlineLevel="0" collapsed="false">
      <c r="I18" s="11" t="n">
        <v>13</v>
      </c>
      <c r="J18" s="89" t="n">
        <f aca="false">I18*$A$17+$B$17+F2</f>
        <v>472.606060606061</v>
      </c>
    </row>
    <row r="19" customFormat="false" ht="12.8" hidden="false" customHeight="false" outlineLevel="0" collapsed="false">
      <c r="I19" s="11" t="n">
        <v>14</v>
      </c>
      <c r="J19" s="89" t="n">
        <f aca="false">I19*$A$17+$B$17+F3</f>
        <v>560.276223776224</v>
      </c>
    </row>
    <row r="20" customFormat="false" ht="14.9" hidden="false" customHeight="false" outlineLevel="0" collapsed="false">
      <c r="A20" s="51" t="s">
        <v>72</v>
      </c>
      <c r="I20" s="11" t="n">
        <v>15</v>
      </c>
      <c r="J20" s="89" t="n">
        <f aca="false">I20*$A$17+$B$17+F4</f>
        <v>408.001942501943</v>
      </c>
    </row>
    <row r="21" customFormat="false" ht="14.35" hidden="false" customHeight="false" outlineLevel="0" collapsed="false">
      <c r="A21" s="51" t="s">
        <v>73</v>
      </c>
      <c r="E21" s="9" t="s">
        <v>74</v>
      </c>
      <c r="F21" s="56" t="s">
        <v>106</v>
      </c>
      <c r="I21" s="11" t="n">
        <v>16</v>
      </c>
      <c r="J21" s="89" t="n">
        <f aca="false">I21*$A$17+$B$17+F5</f>
        <v>502.283216783217</v>
      </c>
    </row>
    <row r="22" customFormat="false" ht="14.35" hidden="false" customHeight="false" outlineLevel="0" collapsed="false">
      <c r="A22" s="51" t="s">
        <v>76</v>
      </c>
      <c r="E22" s="9" t="s">
        <v>107</v>
      </c>
      <c r="F22" s="56" t="s">
        <v>78</v>
      </c>
    </row>
    <row r="23" customFormat="false" ht="15.65" hidden="false" customHeight="false" outlineLevel="0" collapsed="false">
      <c r="A23" s="51" t="s">
        <v>79</v>
      </c>
    </row>
    <row r="24" customFormat="false" ht="12.8" hidden="false" customHeight="false" outlineLevel="0" collapsed="false">
      <c r="A24" s="51" t="s">
        <v>80</v>
      </c>
    </row>
  </sheetData>
  <mergeCells count="5">
    <mergeCell ref="I1:J1"/>
    <mergeCell ref="K1:L1"/>
    <mergeCell ref="A2:A5"/>
    <mergeCell ref="A6:A9"/>
    <mergeCell ref="A10:A1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370</TotalTime>
  <Application>LibreOffice/5.1.4.2$Linux_X86_64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2017-01-13T18:36:23Z</dcterms:created>
  <dc:creator/>
  <dc:description/>
  <dc:language>fr-FR</dc:language>
  <cp:lastModifiedBy/>
  <dcterms:modified xsi:type="dcterms:W3CDTF">2017-02-04T11:29:23Z</dcterms:modified>
  <cp:revision>14</cp:revision>
  <dc:subject/>
  <dc:title/>
</cp:coreProperties>
</file>