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dia/image1.png" ContentType="image/png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Consignes" sheetId="1" state="visible" r:id="rId2"/>
    <sheet name="Immatriculations par régions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<sst xmlns="http://schemas.openxmlformats.org/spreadsheetml/2006/main" count="80" uniqueCount="45">
  <si>
    <t xml:space="preserve">CVS t</t>
  </si>
  <si>
    <t xml:space="preserve">Var Acc</t>
  </si>
  <si>
    <t xml:space="preserve">Erreur</t>
  </si>
  <si>
    <t xml:space="preserve">Années</t>
  </si>
  <si>
    <t xml:space="preserve">Mois</t>
  </si>
  <si>
    <t xml:space="preserve">Auvergne-Rhône-Alpes</t>
  </si>
  <si>
    <t xml:space="preserve">Bourgogne-Franche-Comté</t>
  </si>
  <si>
    <t xml:space="preserve">Bretagne</t>
  </si>
  <si>
    <t xml:space="preserve">Centre-Val de Loire</t>
  </si>
  <si>
    <t xml:space="preserve">Corse</t>
  </si>
  <si>
    <t xml:space="preserve">Grand Est</t>
  </si>
  <si>
    <t xml:space="preserve">Hauts-de-France</t>
  </si>
  <si>
    <t xml:space="preserve">Île-de-France</t>
  </si>
  <si>
    <t xml:space="preserve">Normandie</t>
  </si>
  <si>
    <t xml:space="preserve">Nouvelle-Aquitaine</t>
  </si>
  <si>
    <t xml:space="preserve">Occitanie</t>
  </si>
  <si>
    <t xml:space="preserve">Pays de la Loire</t>
  </si>
  <si>
    <t xml:space="preserve">Provence-Alpes-Côte d'Azur</t>
  </si>
  <si>
    <t xml:space="preserve">N° mois</t>
  </si>
  <si>
    <t xml:space="preserve">Total métropole</t>
  </si>
  <si>
    <t xml:space="preserve">trend f(t)</t>
  </si>
  <si>
    <t xml:space="preserve">St yt = f(t)</t>
  </si>
  <si>
    <t xml:space="preserve">Sj</t>
  </si>
  <si>
    <t xml:space="preserve">y*t =  f(t) + Sj</t>
  </si>
  <si>
    <t xml:space="preserve">Yt – Sj</t>
  </si>
  <si>
    <t xml:space="preserve">f(t) +St -Sj</t>
  </si>
  <si>
    <t xml:space="preserve">f(t) – CVS t</t>
  </si>
  <si>
    <t xml:space="preserve">Yt – y*t</t>
  </si>
  <si>
    <t xml:space="preserve">%</t>
  </si>
  <si>
    <t xml:space="preserve">Janvier</t>
  </si>
  <si>
    <t xml:space="preserve">février</t>
  </si>
  <si>
    <t xml:space="preserve">mars</t>
  </si>
  <si>
    <t xml:space="preserve">avril</t>
  </si>
  <si>
    <t xml:space="preserve">mai</t>
  </si>
  <si>
    <t xml:space="preserve">juin</t>
  </si>
  <si>
    <t xml:space="preserve">juillet</t>
  </si>
  <si>
    <t xml:space="preserve">août</t>
  </si>
  <si>
    <t xml:space="preserve">septembre</t>
  </si>
  <si>
    <t xml:space="preserve">octobre</t>
  </si>
  <si>
    <t xml:space="preserve">novembre</t>
  </si>
  <si>
    <t xml:space="preserve">décembre</t>
  </si>
  <si>
    <t xml:space="preserve">janvier</t>
  </si>
  <si>
    <t xml:space="preserve">Droite de tendance =&gt; Ajustement moindres carrés</t>
  </si>
  <si>
    <t xml:space="preserve">a</t>
  </si>
  <si>
    <t xml:space="preserve">b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</si>
</sst>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"/>
    <numFmt numFmtId="166" formatCode="#,##0.00"/>
    <numFmt numFmtId="167" formatCode="0.00\ %"/>
  </numFmts>
  <fonts count="2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  <font>
      <sz val="15"/>
      <name val="DejaVu Sans"/>
      <family val="0"/>
    </font>
    <font>
      <u val="single"/>
      <sz val="15"/>
      <color rgb="FF0000FF"/>
      <name val="DejaVu Sans"/>
      <family val="0"/>
    </font>
    <font>
      <b val="true"/>
      <sz val="15"/>
      <name val="DejaVu Sans"/>
      <family val="0"/>
    </font>
    <font>
      <sz val="12"/>
      <name val="DejaVu Sans"/>
      <family val="0"/>
    </font>
    <font>
      <b val="true"/>
      <sz val="10"/>
      <name val="Arial"/>
      <family val="2"/>
    </font>
    <font>
      <b val="true"/>
      <sz val="14"/>
      <color rgb="FF800000"/>
      <name val="Arial"/>
      <family val="2"/>
    </font>
    <font>
      <b val="true"/>
      <sz val="14"/>
      <color rgb="FF000099"/>
      <name val="Arial"/>
      <family val="2"/>
    </font>
    <font>
      <b val="true"/>
      <sz val="14"/>
      <color rgb="FF1933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19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FFCCCC"/>
      </patternFill>
    </fill>
    <fill>
      <patternFill patternType="solid">
        <fgColor rgb="FF33FF99"/>
        <bgColor rgb="FF66FF99"/>
      </patternFill>
    </fill>
    <fill>
      <patternFill patternType="solid">
        <fgColor rgb="FF66FF66"/>
        <bgColor rgb="FF66FF99"/>
      </patternFill>
    </fill>
    <fill>
      <patternFill patternType="solid">
        <fgColor rgb="FF6666FF"/>
        <bgColor rgb="FF666699"/>
      </patternFill>
    </fill>
    <fill>
      <patternFill patternType="solid">
        <fgColor rgb="FFFFFF00"/>
        <bgColor rgb="FFFFF200"/>
      </patternFill>
    </fill>
    <fill>
      <patternFill patternType="solid">
        <fgColor rgb="FF00FFFF"/>
        <bgColor rgb="FF00FFFF"/>
      </patternFill>
    </fill>
    <fill>
      <patternFill patternType="solid">
        <fgColor rgb="FFFF99FF"/>
        <bgColor rgb="FFCC99FF"/>
      </patternFill>
    </fill>
    <fill>
      <patternFill patternType="solid">
        <fgColor rgb="FFFFCC00"/>
        <bgColor rgb="FFFFD320"/>
      </patternFill>
    </fill>
    <fill>
      <patternFill patternType="solid">
        <fgColor rgb="FFCC9900"/>
        <bgColor rgb="FF996600"/>
      </patternFill>
    </fill>
    <fill>
      <patternFill patternType="solid">
        <fgColor rgb="FFFF0000"/>
        <bgColor rgb="FFCC0000"/>
      </patternFill>
    </fill>
    <fill>
      <patternFill patternType="solid">
        <fgColor rgb="FFAEA79F"/>
        <bgColor rgb="FFB3B3B3"/>
      </patternFill>
    </fill>
    <fill>
      <patternFill patternType="solid">
        <fgColor rgb="FF0000FF"/>
        <bgColor rgb="FF0000EE"/>
      </patternFill>
    </fill>
    <fill>
      <patternFill patternType="solid">
        <fgColor rgb="FF990000"/>
        <bgColor rgb="FF800000"/>
      </patternFill>
    </fill>
    <fill>
      <patternFill patternType="solid">
        <fgColor rgb="FF193300"/>
        <bgColor rgb="FF333300"/>
      </patternFill>
    </fill>
    <fill>
      <patternFill patternType="solid">
        <fgColor rgb="FFFFF200"/>
        <bgColor rgb="FFFFFF00"/>
      </patternFill>
    </fill>
    <fill>
      <patternFill patternType="solid">
        <fgColor rgb="FF66FF99"/>
        <bgColor rgb="FF66FF66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3" borderId="0" applyFont="true" applyBorder="false" applyAlignment="true" applyProtection="false">
      <alignment horizontal="general" vertical="bottom" textRotation="0" wrapText="false" indent="0" shrinkToFit="false"/>
    </xf>
    <xf numFmtId="164" fontId="11" fillId="2" borderId="0" applyFont="true" applyBorder="false" applyAlignment="true" applyProtection="false">
      <alignment horizontal="general" vertical="bottom" textRotation="0" wrapText="false" indent="0" shrinkToFit="false"/>
    </xf>
    <xf numFmtId="164" fontId="12" fillId="4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5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6" borderId="0" applyFont="true" applyBorder="false" applyAlignment="true" applyProtection="false">
      <alignment horizontal="general" vertical="bottom" textRotation="0" wrapText="false" indent="0" shrinkToFit="false"/>
    </xf>
    <xf numFmtId="164" fontId="15" fillId="7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1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1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3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Hyperlink" xfId="26" builtinId="53" customBuiltin="true"/>
    <cellStyle name="Status" xfId="27" builtinId="53" customBuiltin="true"/>
    <cellStyle name="Good" xfId="28" builtinId="53" customBuiltin="true"/>
    <cellStyle name="Neutral" xfId="29" builtinId="53" customBuiltin="true"/>
    <cellStyle name="Bad" xfId="30" builtinId="53" customBuiltin="true"/>
    <cellStyle name="Warning" xfId="31" builtinId="53" customBuiltin="true"/>
    <cellStyle name="Error" xfId="32" builtinId="53" customBuiltin="true"/>
    <cellStyle name="Accent" xfId="33" builtinId="53" customBuiltin="true"/>
    <cellStyle name="Accent 1" xfId="34" builtinId="53" customBuiltin="true"/>
    <cellStyle name="Accent 2" xfId="35" builtinId="53" customBuiltin="true"/>
    <cellStyle name="Accent 3" xfId="36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600"/>
      <rgbColor rgb="FF000099"/>
      <rgbColor rgb="FF9966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200"/>
      <rgbColor rgb="FF00FFFF"/>
      <rgbColor rgb="FF800080"/>
      <rgbColor rgb="FF990000"/>
      <rgbColor rgb="FF008080"/>
      <rgbColor rgb="FF0000EE"/>
      <rgbColor rgb="FF00CCFF"/>
      <rgbColor rgb="FFCCFFFF"/>
      <rgbColor rgb="FFCCFFCC"/>
      <rgbColor rgb="FFFFD320"/>
      <rgbColor rgb="FF66FF99"/>
      <rgbColor rgb="FFFF99FF"/>
      <rgbColor rgb="FFCC99FF"/>
      <rgbColor rgb="FFFFCCCC"/>
      <rgbColor rgb="FF6666FF"/>
      <rgbColor rgb="FF33FF99"/>
      <rgbColor rgb="FF66FF66"/>
      <rgbColor rgb="FFFFCC00"/>
      <rgbColor rgb="FFCC9900"/>
      <rgbColor rgb="FFFF420E"/>
      <rgbColor rgb="FF666699"/>
      <rgbColor rgb="FFAEA79F"/>
      <rgbColor rgb="FF004586"/>
      <rgbColor rgb="FF579D1C"/>
      <rgbColor rgb="FF193300"/>
      <rgbColor rgb="FF333300"/>
      <rgbColor rgb="FFCC00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'Immatriculations par régions'!$Q$2</c:f>
              <c:strCache>
                <c:ptCount val="1"/>
                <c:pt idx="0">
                  <c:v>Total métropole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numFmt formatCode="#,##0" sourceLinked="1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'Immatriculations par régions'!$Q$3:$Q$38</c:f>
              <c:numCache>
                <c:formatCode>General</c:formatCode>
                <c:ptCount val="36"/>
                <c:pt idx="0">
                  <c:v>125125</c:v>
                </c:pt>
                <c:pt idx="1">
                  <c:v>140717</c:v>
                </c:pt>
                <c:pt idx="2">
                  <c:v>178758</c:v>
                </c:pt>
                <c:pt idx="3">
                  <c:v>164400</c:v>
                </c:pt>
                <c:pt idx="4">
                  <c:v>144988</c:v>
                </c:pt>
                <c:pt idx="5">
                  <c:v>187756</c:v>
                </c:pt>
                <c:pt idx="6">
                  <c:v>138048</c:v>
                </c:pt>
                <c:pt idx="7">
                  <c:v>80669</c:v>
                </c:pt>
                <c:pt idx="8">
                  <c:v>149766</c:v>
                </c:pt>
                <c:pt idx="9">
                  <c:v>159789</c:v>
                </c:pt>
                <c:pt idx="10">
                  <c:v>134223</c:v>
                </c:pt>
                <c:pt idx="11">
                  <c:v>161616</c:v>
                </c:pt>
                <c:pt idx="12">
                  <c:v>132815</c:v>
                </c:pt>
                <c:pt idx="13">
                  <c:v>147060</c:v>
                </c:pt>
                <c:pt idx="14">
                  <c:v>195362</c:v>
                </c:pt>
                <c:pt idx="15">
                  <c:v>168144</c:v>
                </c:pt>
                <c:pt idx="16">
                  <c:v>139957</c:v>
                </c:pt>
                <c:pt idx="17">
                  <c:v>216465</c:v>
                </c:pt>
                <c:pt idx="18">
                  <c:v>141489</c:v>
                </c:pt>
                <c:pt idx="19">
                  <c:v>88984</c:v>
                </c:pt>
                <c:pt idx="20">
                  <c:v>163328</c:v>
                </c:pt>
                <c:pt idx="21">
                  <c:v>161254</c:v>
                </c:pt>
                <c:pt idx="22">
                  <c:v>148972</c:v>
                </c:pt>
                <c:pt idx="23">
                  <c:v>182403</c:v>
                </c:pt>
                <c:pt idx="24">
                  <c:v>138050</c:v>
                </c:pt>
                <c:pt idx="25">
                  <c:v>166230</c:v>
                </c:pt>
                <c:pt idx="26">
                  <c:v>209981</c:v>
                </c:pt>
                <c:pt idx="27">
                  <c:v>180746</c:v>
                </c:pt>
                <c:pt idx="28">
                  <c:v>171730</c:v>
                </c:pt>
                <c:pt idx="29">
                  <c:v>217289</c:v>
                </c:pt>
                <c:pt idx="30">
                  <c:v>128370</c:v>
                </c:pt>
                <c:pt idx="31">
                  <c:v>95114</c:v>
                </c:pt>
                <c:pt idx="32">
                  <c:v>167466</c:v>
                </c:pt>
                <c:pt idx="33">
                  <c:v>154689</c:v>
                </c:pt>
                <c:pt idx="34">
                  <c:v>162082</c:v>
                </c:pt>
                <c:pt idx="35">
                  <c:v>192725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'Immatriculations par régions'!$V$1</c:f>
              <c:strCache>
                <c:ptCount val="1"/>
                <c:pt idx="0">
                  <c:v>CVS t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numFmt formatCode="#,##0" sourceLinked="1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'Immatriculations par régions'!$V$3:$V$38</c:f>
              <c:numCache>
                <c:formatCode>General</c:formatCode>
                <c:ptCount val="36"/>
                <c:pt idx="0">
                  <c:v>146156.671471471</c:v>
                </c:pt>
                <c:pt idx="1">
                  <c:v>143053.812012012</c:v>
                </c:pt>
                <c:pt idx="2">
                  <c:v>138374.285885886</c:v>
                </c:pt>
                <c:pt idx="3">
                  <c:v>148264.093093093</c:v>
                </c:pt>
                <c:pt idx="4">
                  <c:v>148367.9003003</c:v>
                </c:pt>
                <c:pt idx="5">
                  <c:v>136835.040840841</c:v>
                </c:pt>
                <c:pt idx="6">
                  <c:v>158972.181381381</c:v>
                </c:pt>
                <c:pt idx="7">
                  <c:v>149950.655255255</c:v>
                </c:pt>
                <c:pt idx="8">
                  <c:v>147760.795795796</c:v>
                </c:pt>
                <c:pt idx="9">
                  <c:v>160037.26966967</c:v>
                </c:pt>
                <c:pt idx="10">
                  <c:v>145267.076876877</c:v>
                </c:pt>
                <c:pt idx="11">
                  <c:v>142815.217417417</c:v>
                </c:pt>
                <c:pt idx="12">
                  <c:v>153846.671471471</c:v>
                </c:pt>
                <c:pt idx="13">
                  <c:v>149396.812012012</c:v>
                </c:pt>
                <c:pt idx="14">
                  <c:v>154978.285885886</c:v>
                </c:pt>
                <c:pt idx="15">
                  <c:v>152008.093093093</c:v>
                </c:pt>
                <c:pt idx="16">
                  <c:v>143336.9003003</c:v>
                </c:pt>
                <c:pt idx="17">
                  <c:v>165544.040840841</c:v>
                </c:pt>
                <c:pt idx="18">
                  <c:v>162413.181381381</c:v>
                </c:pt>
                <c:pt idx="19">
                  <c:v>158265.655255255</c:v>
                </c:pt>
                <c:pt idx="20">
                  <c:v>161322.795795796</c:v>
                </c:pt>
                <c:pt idx="21">
                  <c:v>161502.26966967</c:v>
                </c:pt>
                <c:pt idx="22">
                  <c:v>160016.076876877</c:v>
                </c:pt>
                <c:pt idx="23">
                  <c:v>163602.217417417</c:v>
                </c:pt>
                <c:pt idx="24">
                  <c:v>159081.671471472</c:v>
                </c:pt>
                <c:pt idx="25">
                  <c:v>168566.812012012</c:v>
                </c:pt>
                <c:pt idx="26">
                  <c:v>169597.285885886</c:v>
                </c:pt>
                <c:pt idx="27">
                  <c:v>164610.093093093</c:v>
                </c:pt>
                <c:pt idx="28">
                  <c:v>175109.9003003</c:v>
                </c:pt>
                <c:pt idx="29">
                  <c:v>166368.040840841</c:v>
                </c:pt>
                <c:pt idx="30">
                  <c:v>149294.181381381</c:v>
                </c:pt>
                <c:pt idx="31">
                  <c:v>164395.655255255</c:v>
                </c:pt>
                <c:pt idx="32">
                  <c:v>165460.795795796</c:v>
                </c:pt>
                <c:pt idx="33">
                  <c:v>154937.26966967</c:v>
                </c:pt>
                <c:pt idx="34">
                  <c:v>173126.076876877</c:v>
                </c:pt>
                <c:pt idx="35">
                  <c:v>173924.217417417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'Immatriculations par régions'!$U$2</c:f>
              <c:strCache>
                <c:ptCount val="1"/>
                <c:pt idx="0">
                  <c:v>y*t =  f(t) + Sj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numFmt formatCode="#,##0" sourceLinked="1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'Immatriculations par régions'!$U$3:$U$38</c:f>
              <c:numCache>
                <c:formatCode>General</c:formatCode>
                <c:ptCount val="36"/>
                <c:pt idx="0">
                  <c:v>124266.98018018</c:v>
                </c:pt>
                <c:pt idx="1">
                  <c:v>143605.98018018</c:v>
                </c:pt>
                <c:pt idx="2">
                  <c:v>186970.646846847</c:v>
                </c:pt>
                <c:pt idx="3">
                  <c:v>163366.98018018</c:v>
                </c:pt>
                <c:pt idx="4">
                  <c:v>144495.313513514</c:v>
                </c:pt>
                <c:pt idx="5">
                  <c:v>199440.313513514</c:v>
                </c:pt>
                <c:pt idx="6">
                  <c:v>128239.313513514</c:v>
                </c:pt>
                <c:pt idx="7">
                  <c:v>80525.9801801802</c:v>
                </c:pt>
                <c:pt idx="8">
                  <c:v>152456.98018018</c:v>
                </c:pt>
                <c:pt idx="9">
                  <c:v>150847.646846847</c:v>
                </c:pt>
                <c:pt idx="10">
                  <c:v>140695.98018018</c:v>
                </c:pt>
                <c:pt idx="11">
                  <c:v>171184.98018018</c:v>
                </c:pt>
                <c:pt idx="12">
                  <c:v>131996.666666667</c:v>
                </c:pt>
                <c:pt idx="13">
                  <c:v>151335.666666667</c:v>
                </c:pt>
                <c:pt idx="14">
                  <c:v>194700.333333333</c:v>
                </c:pt>
                <c:pt idx="15">
                  <c:v>171096.666666667</c:v>
                </c:pt>
                <c:pt idx="16">
                  <c:v>152225</c:v>
                </c:pt>
                <c:pt idx="17">
                  <c:v>207170</c:v>
                </c:pt>
                <c:pt idx="18">
                  <c:v>135969</c:v>
                </c:pt>
                <c:pt idx="19">
                  <c:v>88255.6666666667</c:v>
                </c:pt>
                <c:pt idx="20">
                  <c:v>160186.666666667</c:v>
                </c:pt>
                <c:pt idx="21">
                  <c:v>158577.333333333</c:v>
                </c:pt>
                <c:pt idx="22">
                  <c:v>148425.666666667</c:v>
                </c:pt>
                <c:pt idx="23">
                  <c:v>178914.666666667</c:v>
                </c:pt>
                <c:pt idx="24">
                  <c:v>139726.353153153</c:v>
                </c:pt>
                <c:pt idx="25">
                  <c:v>159065.353153153</c:v>
                </c:pt>
                <c:pt idx="26">
                  <c:v>202430.01981982</c:v>
                </c:pt>
                <c:pt idx="27">
                  <c:v>178826.353153153</c:v>
                </c:pt>
                <c:pt idx="28">
                  <c:v>159954.686486487</c:v>
                </c:pt>
                <c:pt idx="29">
                  <c:v>214899.686486486</c:v>
                </c:pt>
                <c:pt idx="30">
                  <c:v>143698.686486487</c:v>
                </c:pt>
                <c:pt idx="31">
                  <c:v>95985.3531531532</c:v>
                </c:pt>
                <c:pt idx="32">
                  <c:v>167916.353153153</c:v>
                </c:pt>
                <c:pt idx="33">
                  <c:v>166307.01981982</c:v>
                </c:pt>
                <c:pt idx="34">
                  <c:v>156155.353153153</c:v>
                </c:pt>
                <c:pt idx="35">
                  <c:v>186644.353153153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'Immatriculations par régions'!$R$2</c:f>
              <c:strCache>
                <c:ptCount val="1"/>
                <c:pt idx="0">
                  <c:v>trend f(t)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numFmt formatCode="#,##0" sourceLinked="1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'Immatriculations par régions'!$R$3:$R$38</c:f>
              <c:numCache>
                <c:formatCode>General</c:formatCode>
                <c:ptCount val="36"/>
                <c:pt idx="0">
                  <c:v>145298.651651652</c:v>
                </c:pt>
                <c:pt idx="1">
                  <c:v>145942.792192192</c:v>
                </c:pt>
                <c:pt idx="2">
                  <c:v>146586.932732733</c:v>
                </c:pt>
                <c:pt idx="3">
                  <c:v>147231.073273273</c:v>
                </c:pt>
                <c:pt idx="4">
                  <c:v>147875.213813814</c:v>
                </c:pt>
                <c:pt idx="5">
                  <c:v>148519.354354354</c:v>
                </c:pt>
                <c:pt idx="6">
                  <c:v>149163.494894895</c:v>
                </c:pt>
                <c:pt idx="7">
                  <c:v>149807.635435435</c:v>
                </c:pt>
                <c:pt idx="8">
                  <c:v>150451.775975976</c:v>
                </c:pt>
                <c:pt idx="9">
                  <c:v>151095.916516517</c:v>
                </c:pt>
                <c:pt idx="10">
                  <c:v>151740.057057057</c:v>
                </c:pt>
                <c:pt idx="11">
                  <c:v>152384.197597598</c:v>
                </c:pt>
                <c:pt idx="12">
                  <c:v>153028.338138138</c:v>
                </c:pt>
                <c:pt idx="13">
                  <c:v>153672.478678679</c:v>
                </c:pt>
                <c:pt idx="14">
                  <c:v>154316.619219219</c:v>
                </c:pt>
                <c:pt idx="15">
                  <c:v>154960.75975976</c:v>
                </c:pt>
                <c:pt idx="16">
                  <c:v>155604.9003003</c:v>
                </c:pt>
                <c:pt idx="17">
                  <c:v>156249.040840841</c:v>
                </c:pt>
                <c:pt idx="18">
                  <c:v>156893.181381381</c:v>
                </c:pt>
                <c:pt idx="19">
                  <c:v>157537.321921922</c:v>
                </c:pt>
                <c:pt idx="20">
                  <c:v>158181.462462462</c:v>
                </c:pt>
                <c:pt idx="21">
                  <c:v>158825.603003003</c:v>
                </c:pt>
                <c:pt idx="22">
                  <c:v>159469.743543544</c:v>
                </c:pt>
                <c:pt idx="23">
                  <c:v>160113.884084084</c:v>
                </c:pt>
                <c:pt idx="24">
                  <c:v>160758.024624625</c:v>
                </c:pt>
                <c:pt idx="25">
                  <c:v>161402.165165165</c:v>
                </c:pt>
                <c:pt idx="26">
                  <c:v>162046.305705706</c:v>
                </c:pt>
                <c:pt idx="27">
                  <c:v>162690.446246246</c:v>
                </c:pt>
                <c:pt idx="28">
                  <c:v>163334.586786787</c:v>
                </c:pt>
                <c:pt idx="29">
                  <c:v>163978.727327327</c:v>
                </c:pt>
                <c:pt idx="30">
                  <c:v>164622.867867868</c:v>
                </c:pt>
                <c:pt idx="31">
                  <c:v>165267.008408408</c:v>
                </c:pt>
                <c:pt idx="32">
                  <c:v>165911.148948949</c:v>
                </c:pt>
                <c:pt idx="33">
                  <c:v>166555.289489489</c:v>
                </c:pt>
                <c:pt idx="34">
                  <c:v>167199.43003003</c:v>
                </c:pt>
                <c:pt idx="35">
                  <c:v>167843.570570571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54265715"/>
        <c:axId val="67396905"/>
      </c:lineChart>
      <c:catAx>
        <c:axId val="542657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7396905"/>
        <c:crosses val="autoZero"/>
        <c:auto val="1"/>
        <c:lblAlgn val="ctr"/>
        <c:lblOffset val="100"/>
      </c:catAx>
      <c:valAx>
        <c:axId val="67396905"/>
        <c:scaling>
          <c:orientation val="minMax"/>
          <c:min val="700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4265715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numFmt formatCode="#,##0.00" sourceLinked="1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'Immatriculations par régions'!$U$39:$U$50</c:f>
              <c:numCache>
                <c:formatCode>General</c:formatCode>
                <c:ptCount val="12"/>
                <c:pt idx="0">
                  <c:v>147456.03963964</c:v>
                </c:pt>
                <c:pt idx="1">
                  <c:v>166795.03963964</c:v>
                </c:pt>
                <c:pt idx="2">
                  <c:v>210159.706306306</c:v>
                </c:pt>
                <c:pt idx="3">
                  <c:v>186556.03963964</c:v>
                </c:pt>
                <c:pt idx="4">
                  <c:v>167684.372972973</c:v>
                </c:pt>
                <c:pt idx="5">
                  <c:v>222629.372972973</c:v>
                </c:pt>
                <c:pt idx="6">
                  <c:v>151428.372972973</c:v>
                </c:pt>
                <c:pt idx="7">
                  <c:v>103715.03963964</c:v>
                </c:pt>
                <c:pt idx="8">
                  <c:v>175646.03963964</c:v>
                </c:pt>
                <c:pt idx="9">
                  <c:v>174036.706306306</c:v>
                </c:pt>
                <c:pt idx="10">
                  <c:v>163885.03963964</c:v>
                </c:pt>
                <c:pt idx="11">
                  <c:v>194374.03963964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40683606"/>
        <c:axId val="73033317"/>
      </c:lineChart>
      <c:catAx>
        <c:axId val="406836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3033317"/>
        <c:crosses val="autoZero"/>
        <c:auto val="1"/>
        <c:lblAlgn val="ctr"/>
        <c:lblOffset val="100"/>
      </c:catAx>
      <c:valAx>
        <c:axId val="73033317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#,##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0683606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hyperlink" Target="http://www.statistiques.developpement-durable.gouv.fr/" TargetMode="External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418680</xdr:colOff>
      <xdr:row>1</xdr:row>
      <xdr:rowOff>12600</xdr:rowOff>
    </xdr:from>
    <xdr:to>
      <xdr:col>13</xdr:col>
      <xdr:colOff>566280</xdr:colOff>
      <xdr:row>48</xdr:row>
      <xdr:rowOff>99720</xdr:rowOff>
    </xdr:to>
    <xdr:sp>
      <xdr:nvSpPr>
        <xdr:cNvPr id="0" name="CustomShape 1"/>
        <xdr:cNvSpPr/>
      </xdr:nvSpPr>
      <xdr:spPr>
        <a:xfrm>
          <a:off x="418680" y="174960"/>
          <a:ext cx="10713960" cy="7727400"/>
        </a:xfrm>
        <a:prstGeom prst="rect">
          <a:avLst/>
        </a:prstGeom>
        <a:solidFill>
          <a:srgbClr val="ccff00"/>
        </a:solidFill>
        <a:ln>
          <a:noFill/>
        </a:ln>
      </xdr:spPr>
      <xdr:style>
        <a:lnRef idx="0"/>
        <a:fillRef idx="0"/>
        <a:effectRef idx="0"/>
        <a:fontRef idx="minor"/>
      </xdr:style>
      <xdr:txBody>
        <a:bodyPr lIns="144000" rIns="144000" tIns="144000" bIns="144000"/>
        <a:p>
          <a:pPr>
            <a:lnSpc>
              <a:spcPct val="100000"/>
            </a:lnSpc>
          </a:pPr>
          <a:r>
            <a:rPr b="0" lang="fr-FR" sz="1500" spc="-1" strike="noStrike">
              <a:latin typeface="DejaVu Sans"/>
            </a:rPr>
            <a:t>Ce fichier disponible sur le site du cours Le fichier Immatriculations_vehicules_neufs.xlsx propose des </a:t>
          </a:r>
          <a:r>
            <a:rPr b="0" lang="fr-FR" sz="1500" spc="-1" strike="noStrike">
              <a:latin typeface="DejaVu Sans"/>
            </a:rPr>
            <a:t>statistiques que les immatriculations des véhicules neufs (voitures particulières) issu des documents mis à </a:t>
          </a:r>
          <a:r>
            <a:rPr b="0" lang="fr-FR" sz="1500" spc="-1" strike="noStrike">
              <a:latin typeface="DejaVu Sans"/>
            </a:rPr>
            <a:t>disposition sur le site du ministère du développement durable : </a:t>
          </a:r>
          <a:r>
            <a:rPr b="0" lang="fr-FR" sz="1500" spc="-1" strike="noStrike" u="sng">
              <a:uFillTx/>
              <a:latin typeface="DejaVu Sans"/>
              <a:hlinkClick r:id="rId1"/>
            </a:rPr>
            <a:t>http://www.statistiques.developpement-durable.gouv.fr/</a:t>
          </a:r>
          <a:endParaRPr b="0" lang="fr-FR" sz="15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500" spc="-1" strike="noStrike">
              <a:latin typeface="DejaVu Sans"/>
            </a:rPr>
            <a:t>Cet extrait permet d’étudier l’évolution des immatriculations de ces véhicules mois par mois pendant trois </a:t>
          </a:r>
          <a:r>
            <a:rPr b="0" lang="fr-FR" sz="1500" spc="-1" strike="noStrike">
              <a:latin typeface="DejaVu Sans"/>
            </a:rPr>
            <a:t>ans (2014 à 2016). A partir de ces données nous souhaitons modéliser cette évolution et proposer une </a:t>
          </a:r>
          <a:r>
            <a:rPr b="0" lang="fr-FR" sz="1500" spc="-1" strike="noStrike">
              <a:latin typeface="DejaVu Sans"/>
            </a:rPr>
            <a:t>prévision mensuelle pour l’année 2017 (que nous pourrons vérifier puisque ces chiffres sont à présent </a:t>
          </a:r>
          <a:r>
            <a:rPr b="0" lang="fr-FR" sz="1500" spc="-1" strike="noStrike">
              <a:latin typeface="DejaVu Sans"/>
            </a:rPr>
            <a:t>connus. </a:t>
          </a:r>
          <a:endParaRPr b="0" lang="fr-FR" sz="15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5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1" lang="fr-FR" sz="1500" spc="-1" strike="noStrike">
              <a:latin typeface="DejaVu Sans"/>
            </a:rPr>
            <a:t>Pour cela sur la région qui vous a été affectée :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1.Numéroter les mois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2.Représentation graphique de la série (relier les points) + commentaire concernant la saisonnalité.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 </a:t>
          </a:r>
          <a:r>
            <a:rPr b="0" lang="fr-FR" sz="1500" spc="-1" strike="noStrike">
              <a:latin typeface="DejaVu Sans"/>
            </a:rPr>
            <a:t>3.Déterminer le trend (utiliser les fonctions d’Excel DROITREG et ORDONNEE.ORIGINE afin de gagner du </a:t>
          </a:r>
          <a:r>
            <a:rPr b="0" lang="fr-FR" sz="1500" spc="-1" strike="noStrike">
              <a:latin typeface="DejaVu Sans"/>
            </a:rPr>
            <a:t>temps pour le calcul des coefficients a et b de l’équation de la droite).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4.Représenter la droite sur le graphique. Commentaire.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5. Mettre en œuvre la méthode que vous jugez judicieuse permettant de déterminer les coefficients </a:t>
          </a:r>
          <a:r>
            <a:rPr b="0" lang="fr-FR" sz="1500" spc="-1" strike="noStrike">
              <a:latin typeface="DejaVu Sans"/>
            </a:rPr>
            <a:t>saisonniers (mensuels ici donc). Commentaire. </a:t>
          </a:r>
          <a:br/>
          <a:r>
            <a:rPr b="0" lang="fr-FR" sz="1500" spc="-1" strike="noStrike">
              <a:latin typeface="DejaVu Sans"/>
            </a:rPr>
            <a:t>Inspirez-vous des tableaux proposés sur les vidéos du cours en ligne sur Aristeri.com.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6.En déduire les ventes estimées que vous représenterez sur votre graphique. 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7.Tester celles-ci. Commentaire.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8.Déterminer les ventes Corrigées des Variations Saisonnières (CVS) de deux manières différentes. </a:t>
          </a:r>
          <a:r>
            <a:rPr b="0" lang="fr-FR" sz="1500" spc="-1" strike="noStrike">
              <a:latin typeface="DejaVu Sans"/>
            </a:rPr>
            <a:t>Commentaire.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9.Insérer la série CVS sur votre graphique. Commentaire.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10.Déterminer les variations accidentelles de deux manières différentes. Commentaire. </a:t>
          </a:r>
          <a:endParaRPr b="0" lang="fr-FR" sz="1500" spc="-1" strike="noStrike">
            <a:latin typeface="Times New Roman"/>
          </a:endParaRPr>
        </a:p>
        <a:p>
          <a:pPr marL="72000">
            <a:lnSpc>
              <a:spcPct val="100000"/>
            </a:lnSpc>
            <a:spcBef>
              <a:spcPts val="1134"/>
            </a:spcBef>
          </a:pPr>
          <a:r>
            <a:rPr b="0" lang="fr-FR" sz="1500" spc="-1" strike="noStrike">
              <a:latin typeface="DejaVu Sans"/>
            </a:rPr>
            <a:t>11.Envoyer votre travail sur le cours MSAG de MOODLE.</a:t>
          </a:r>
          <a:endParaRPr b="0" lang="fr-FR" sz="1500" spc="-1" strike="noStrike">
            <a:latin typeface="Times New Roman"/>
          </a:endParaRPr>
        </a:p>
      </xdr:txBody>
    </xdr:sp>
    <xdr:clientData/>
  </xdr:twoCellAnchor>
  <xdr:twoCellAnchor editAs="absolute">
    <xdr:from>
      <xdr:col>13</xdr:col>
      <xdr:colOff>529560</xdr:colOff>
      <xdr:row>0</xdr:row>
      <xdr:rowOff>150120</xdr:rowOff>
    </xdr:from>
    <xdr:to>
      <xdr:col>19</xdr:col>
      <xdr:colOff>271440</xdr:colOff>
      <xdr:row>17</xdr:row>
      <xdr:rowOff>54000</xdr:rowOff>
    </xdr:to>
    <xdr:pic>
      <xdr:nvPicPr>
        <xdr:cNvPr id="1" name="Image 1" descr=""/>
        <xdr:cNvPicPr/>
      </xdr:nvPicPr>
      <xdr:blipFill>
        <a:blip r:embed="rId2"/>
        <a:stretch/>
      </xdr:blipFill>
      <xdr:spPr>
        <a:xfrm>
          <a:off x="11095920" y="150120"/>
          <a:ext cx="4618440" cy="26672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18</xdr:col>
      <xdr:colOff>115560</xdr:colOff>
      <xdr:row>54</xdr:row>
      <xdr:rowOff>34920</xdr:rowOff>
    </xdr:from>
    <xdr:to>
      <xdr:col>26</xdr:col>
      <xdr:colOff>758160</xdr:colOff>
      <xdr:row>78</xdr:row>
      <xdr:rowOff>161280</xdr:rowOff>
    </xdr:to>
    <xdr:graphicFrame>
      <xdr:nvGraphicFramePr>
        <xdr:cNvPr id="2" name=""/>
        <xdr:cNvGraphicFramePr/>
      </xdr:nvGraphicFramePr>
      <xdr:xfrm>
        <a:off x="4184640" y="9564120"/>
        <a:ext cx="7161480" cy="402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23</xdr:col>
      <xdr:colOff>133200</xdr:colOff>
      <xdr:row>39</xdr:row>
      <xdr:rowOff>86400</xdr:rowOff>
    </xdr:from>
    <xdr:to>
      <xdr:col>30</xdr:col>
      <xdr:colOff>291960</xdr:colOff>
      <xdr:row>55</xdr:row>
      <xdr:rowOff>31680</xdr:rowOff>
    </xdr:to>
    <xdr:graphicFrame>
      <xdr:nvGraphicFramePr>
        <xdr:cNvPr id="3" name=""/>
        <xdr:cNvGraphicFramePr/>
      </xdr:nvGraphicFramePr>
      <xdr:xfrm>
        <a:off x="8320680" y="6483960"/>
        <a:ext cx="5759640" cy="323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99FF"/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P43" activeCellId="0" sqref="P43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FF00"/>
    <pageSetUpPr fitToPage="false"/>
  </sheetPr>
  <dimension ref="A1:Z57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C11" activeCellId="0" sqref="AC11"/>
    </sheetView>
  </sheetViews>
  <sheetFormatPr defaultRowHeight="12.8" zeroHeight="false" outlineLevelRow="0" outlineLevelCol="0"/>
  <cols>
    <col collapsed="false" customWidth="true" hidden="false" outlineLevel="0" max="1" min="1" style="0" width="7.56"/>
    <col collapsed="false" customWidth="true" hidden="false" outlineLevel="0" max="2" min="2" style="0" width="11.34"/>
    <col collapsed="false" customWidth="true" hidden="true" outlineLevel="0" max="3" min="3" style="0" width="21.73"/>
    <col collapsed="false" customWidth="true" hidden="true" outlineLevel="0" max="4" min="4" style="0" width="31.06"/>
    <col collapsed="false" customWidth="true" hidden="true" outlineLevel="0" max="5" min="5" style="0" width="8.64"/>
    <col collapsed="false" customWidth="true" hidden="true" outlineLevel="0" max="6" min="6" style="0" width="18.02"/>
    <col collapsed="false" customWidth="true" hidden="true" outlineLevel="0" max="7" min="7" style="0" width="6.48"/>
    <col collapsed="false" customWidth="true" hidden="true" outlineLevel="0" max="8" min="8" style="0" width="11.34"/>
    <col collapsed="false" customWidth="true" hidden="true" outlineLevel="0" max="9" min="9" style="0" width="15.27"/>
    <col collapsed="false" customWidth="true" hidden="true" outlineLevel="0" max="10" min="10" style="0" width="12.29"/>
    <col collapsed="false" customWidth="true" hidden="true" outlineLevel="0" max="11" min="11" style="0" width="10.12"/>
    <col collapsed="false" customWidth="true" hidden="true" outlineLevel="0" max="12" min="12" style="0" width="17.82"/>
    <col collapsed="false" customWidth="true" hidden="true" outlineLevel="0" max="13" min="13" style="0" width="11.34"/>
    <col collapsed="false" customWidth="true" hidden="true" outlineLevel="0" max="14" min="14" style="0" width="14.16"/>
    <col collapsed="false" customWidth="true" hidden="true" outlineLevel="0" max="15" min="15" style="0" width="25.79"/>
    <col collapsed="false" customWidth="true" hidden="false" outlineLevel="0" max="17" min="16" style="0" width="15.12"/>
    <col collapsed="false" customWidth="true" hidden="false" outlineLevel="0" max="18" min="18" style="0" width="8.53"/>
    <col collapsed="false" customWidth="true" hidden="false" outlineLevel="0" max="20" min="19" style="0" width="11.34"/>
    <col collapsed="false" customWidth="true" hidden="false" outlineLevel="0" max="21" min="21" style="0" width="13.02"/>
    <col collapsed="false" customWidth="true" hidden="false" outlineLevel="0" max="1025" min="22" style="0" width="11.34"/>
  </cols>
  <sheetData>
    <row r="1" customFormat="false" ht="12.8" hidden="false" customHeight="false" outlineLevel="0" collapsed="false">
      <c r="A1" s="1"/>
      <c r="B1" s="1"/>
      <c r="C1" s="2"/>
      <c r="D1" s="3"/>
      <c r="E1" s="4"/>
      <c r="F1" s="5"/>
      <c r="G1" s="6"/>
      <c r="H1" s="7"/>
      <c r="I1" s="8"/>
      <c r="J1" s="9"/>
      <c r="K1" s="6"/>
      <c r="L1" s="10"/>
      <c r="M1" s="11"/>
      <c r="N1" s="2"/>
      <c r="O1" s="12"/>
      <c r="P1" s="12"/>
      <c r="Q1" s="13"/>
      <c r="V1" s="14" t="s">
        <v>0</v>
      </c>
      <c r="W1" s="14"/>
      <c r="X1" s="14" t="s">
        <v>1</v>
      </c>
      <c r="Y1" s="14"/>
      <c r="Z1" s="15" t="s">
        <v>2</v>
      </c>
    </row>
    <row r="2" customFormat="false" ht="12.8" hidden="false" customHeight="false" outlineLevel="0" collapsed="false">
      <c r="A2" s="1" t="s">
        <v>3</v>
      </c>
      <c r="B2" s="1" t="s">
        <v>4</v>
      </c>
      <c r="C2" s="2" t="s">
        <v>5</v>
      </c>
      <c r="D2" s="3" t="s">
        <v>6</v>
      </c>
      <c r="E2" s="4" t="s">
        <v>7</v>
      </c>
      <c r="F2" s="5" t="s">
        <v>8</v>
      </c>
      <c r="G2" s="6" t="s">
        <v>9</v>
      </c>
      <c r="H2" s="7" t="s">
        <v>10</v>
      </c>
      <c r="I2" s="8" t="s">
        <v>11</v>
      </c>
      <c r="J2" s="9" t="s">
        <v>12</v>
      </c>
      <c r="K2" s="6" t="s">
        <v>13</v>
      </c>
      <c r="L2" s="10" t="s">
        <v>14</v>
      </c>
      <c r="M2" s="11" t="s">
        <v>15</v>
      </c>
      <c r="N2" s="2" t="s">
        <v>16</v>
      </c>
      <c r="O2" s="12" t="s">
        <v>17</v>
      </c>
      <c r="P2" s="12" t="s">
        <v>18</v>
      </c>
      <c r="Q2" s="13" t="s">
        <v>19</v>
      </c>
      <c r="R2" s="15" t="s">
        <v>20</v>
      </c>
      <c r="S2" s="15" t="s">
        <v>21</v>
      </c>
      <c r="T2" s="15" t="s">
        <v>22</v>
      </c>
      <c r="U2" s="15" t="s">
        <v>23</v>
      </c>
      <c r="V2" s="15" t="s">
        <v>24</v>
      </c>
      <c r="W2" s="15" t="s">
        <v>25</v>
      </c>
      <c r="X2" s="15" t="s">
        <v>26</v>
      </c>
      <c r="Y2" s="15" t="s">
        <v>27</v>
      </c>
      <c r="Z2" s="15" t="s">
        <v>28</v>
      </c>
    </row>
    <row r="3" customFormat="false" ht="12.8" hidden="false" customHeight="false" outlineLevel="0" collapsed="false">
      <c r="A3" s="16" t="n">
        <v>2014</v>
      </c>
      <c r="B3" s="17" t="s">
        <v>29</v>
      </c>
      <c r="C3" s="18" t="n">
        <v>13651</v>
      </c>
      <c r="D3" s="18" t="n">
        <v>5364</v>
      </c>
      <c r="E3" s="18" t="n">
        <v>5319</v>
      </c>
      <c r="F3" s="18" t="n">
        <v>4268</v>
      </c>
      <c r="G3" s="18" t="n">
        <v>671</v>
      </c>
      <c r="H3" s="18" t="n">
        <v>9906</v>
      </c>
      <c r="I3" s="18" t="n">
        <v>16695</v>
      </c>
      <c r="J3" s="18" t="n">
        <v>25820</v>
      </c>
      <c r="K3" s="18" t="n">
        <v>7249</v>
      </c>
      <c r="L3" s="18" t="n">
        <v>10981</v>
      </c>
      <c r="M3" s="18" t="n">
        <v>10282</v>
      </c>
      <c r="N3" s="18" t="n">
        <v>5386</v>
      </c>
      <c r="O3" s="18" t="n">
        <v>9533</v>
      </c>
      <c r="P3" s="18" t="n">
        <v>1</v>
      </c>
      <c r="Q3" s="19" t="n">
        <v>125125</v>
      </c>
      <c r="R3" s="20" t="n">
        <f aca="false">P$57*P3+Q$57</f>
        <v>145298.651651652</v>
      </c>
      <c r="S3" s="21" t="n">
        <f aca="false">Q3-R3</f>
        <v>-20173.6516516517</v>
      </c>
      <c r="T3" s="22" t="n">
        <f aca="false">(S3+S15+S27)/3</f>
        <v>-21031.6714714715</v>
      </c>
      <c r="U3" s="23" t="n">
        <f aca="false">R3+T3</f>
        <v>124266.98018018</v>
      </c>
      <c r="V3" s="23" t="n">
        <f aca="false">Q3-T3</f>
        <v>146156.671471471</v>
      </c>
      <c r="W3" s="23" t="n">
        <f aca="false">R3+S3-T3</f>
        <v>146156.671471471</v>
      </c>
      <c r="X3" s="23" t="n">
        <f aca="false">R3-W3</f>
        <v>-858.019819819834</v>
      </c>
      <c r="Y3" s="23" t="n">
        <f aca="false">Q3-U3</f>
        <v>858.01981981982</v>
      </c>
      <c r="Z3" s="24" t="n">
        <f aca="false">Y3/Q3</f>
        <v>0.00685730125730125</v>
      </c>
    </row>
    <row r="4" customFormat="false" ht="12.8" hidden="false" customHeight="false" outlineLevel="0" collapsed="false">
      <c r="A4" s="16"/>
      <c r="B4" s="25" t="s">
        <v>30</v>
      </c>
      <c r="C4" s="20" t="n">
        <v>15066</v>
      </c>
      <c r="D4" s="20" t="n">
        <v>6116</v>
      </c>
      <c r="E4" s="20" t="n">
        <v>5587</v>
      </c>
      <c r="F4" s="20" t="n">
        <v>4617</v>
      </c>
      <c r="G4" s="20" t="n">
        <v>981</v>
      </c>
      <c r="H4" s="20" t="n">
        <v>10254</v>
      </c>
      <c r="I4" s="20" t="n">
        <v>21265</v>
      </c>
      <c r="J4" s="20" t="n">
        <v>28785</v>
      </c>
      <c r="K4" s="20" t="n">
        <v>10299</v>
      </c>
      <c r="L4" s="20" t="n">
        <v>11155</v>
      </c>
      <c r="M4" s="20" t="n">
        <v>10352</v>
      </c>
      <c r="N4" s="20" t="n">
        <v>5863</v>
      </c>
      <c r="O4" s="20" t="n">
        <v>10377</v>
      </c>
      <c r="P4" s="20" t="n">
        <v>2</v>
      </c>
      <c r="Q4" s="26" t="n">
        <v>140717</v>
      </c>
      <c r="R4" s="20" t="n">
        <f aca="false">P$57*P4+Q$57</f>
        <v>145942.792192192</v>
      </c>
      <c r="S4" s="27" t="n">
        <f aca="false">Q4-R4</f>
        <v>-5225.7921921922</v>
      </c>
      <c r="T4" s="22" t="n">
        <f aca="false">(S4+S16+S28)/3</f>
        <v>-2336.81201201202</v>
      </c>
      <c r="U4" s="23" t="n">
        <f aca="false">R4+T4</f>
        <v>143605.98018018</v>
      </c>
      <c r="V4" s="23" t="n">
        <f aca="false">Q4-T4</f>
        <v>143053.812012012</v>
      </c>
      <c r="W4" s="23" t="n">
        <f aca="false">R4+S4-T4</f>
        <v>143053.812012012</v>
      </c>
      <c r="X4" s="23" t="n">
        <f aca="false">R4-W4</f>
        <v>2888.98018018017</v>
      </c>
      <c r="Y4" s="23" t="n">
        <f aca="false">Q4-U4</f>
        <v>-2888.98018018017</v>
      </c>
      <c r="Z4" s="24" t="n">
        <f aca="false">Y4/Q4</f>
        <v>-0.0205304275970932</v>
      </c>
    </row>
    <row r="5" customFormat="false" ht="12.8" hidden="false" customHeight="false" outlineLevel="0" collapsed="false">
      <c r="A5" s="16"/>
      <c r="B5" s="28" t="s">
        <v>31</v>
      </c>
      <c r="C5" s="29" t="n">
        <v>19040</v>
      </c>
      <c r="D5" s="29" t="n">
        <v>7636</v>
      </c>
      <c r="E5" s="29" t="n">
        <v>7247</v>
      </c>
      <c r="F5" s="29" t="n">
        <v>5931</v>
      </c>
      <c r="G5" s="29" t="n">
        <v>2366</v>
      </c>
      <c r="H5" s="29" t="n">
        <v>13766</v>
      </c>
      <c r="I5" s="29" t="n">
        <v>29798</v>
      </c>
      <c r="J5" s="29" t="n">
        <v>30150</v>
      </c>
      <c r="K5" s="29" t="n">
        <v>15213</v>
      </c>
      <c r="L5" s="29" t="n">
        <v>14447</v>
      </c>
      <c r="M5" s="29" t="n">
        <v>12946</v>
      </c>
      <c r="N5" s="29" t="n">
        <v>6983</v>
      </c>
      <c r="O5" s="29" t="n">
        <v>13235</v>
      </c>
      <c r="P5" s="29" t="n">
        <v>3</v>
      </c>
      <c r="Q5" s="30" t="n">
        <v>178758</v>
      </c>
      <c r="R5" s="20" t="n">
        <f aca="false">P$57*P5+Q$57</f>
        <v>146586.932732733</v>
      </c>
      <c r="S5" s="31" t="n">
        <f aca="false">Q5-R5</f>
        <v>32171.0672672673</v>
      </c>
      <c r="T5" s="22" t="n">
        <f aca="false">(S5+S17+S29)/3</f>
        <v>40383.7141141141</v>
      </c>
      <c r="U5" s="23" t="n">
        <f aca="false">R5+T5</f>
        <v>186970.646846847</v>
      </c>
      <c r="V5" s="23" t="n">
        <f aca="false">Q5-T5</f>
        <v>138374.285885886</v>
      </c>
      <c r="W5" s="23" t="n">
        <f aca="false">R5+S5-T5</f>
        <v>138374.285885886</v>
      </c>
      <c r="X5" s="23" t="n">
        <f aca="false">R5-W5</f>
        <v>8212.64684684685</v>
      </c>
      <c r="Y5" s="23" t="n">
        <f aca="false">Q5-U5</f>
        <v>-8212.64684684685</v>
      </c>
      <c r="Z5" s="24" t="n">
        <f aca="false">Y5/Q5</f>
        <v>-0.0459428212826662</v>
      </c>
    </row>
    <row r="6" customFormat="false" ht="12.8" hidden="false" customHeight="false" outlineLevel="0" collapsed="false">
      <c r="A6" s="16"/>
      <c r="B6" s="25" t="s">
        <v>32</v>
      </c>
      <c r="C6" s="20" t="n">
        <v>18018</v>
      </c>
      <c r="D6" s="20" t="n">
        <v>7284</v>
      </c>
      <c r="E6" s="20" t="n">
        <v>6343</v>
      </c>
      <c r="F6" s="20" t="n">
        <v>5187</v>
      </c>
      <c r="G6" s="20" t="n">
        <v>5514</v>
      </c>
      <c r="H6" s="20" t="n">
        <v>12177</v>
      </c>
      <c r="I6" s="20" t="n">
        <v>26782</v>
      </c>
      <c r="J6" s="20" t="n">
        <v>27400</v>
      </c>
      <c r="K6" s="20" t="n">
        <v>11911</v>
      </c>
      <c r="L6" s="20" t="n">
        <v>13351</v>
      </c>
      <c r="M6" s="20" t="n">
        <v>11771</v>
      </c>
      <c r="N6" s="20" t="n">
        <v>6751</v>
      </c>
      <c r="O6" s="20" t="n">
        <v>11911</v>
      </c>
      <c r="P6" s="20" t="n">
        <v>4</v>
      </c>
      <c r="Q6" s="26" t="n">
        <v>164400</v>
      </c>
      <c r="R6" s="20" t="n">
        <f aca="false">P$57*P6+Q$57</f>
        <v>147231.073273273</v>
      </c>
      <c r="S6" s="27" t="n">
        <f aca="false">Q6-R6</f>
        <v>17168.9267267267</v>
      </c>
      <c r="T6" s="22" t="n">
        <f aca="false">(S6+S18+S30)/3</f>
        <v>16135.9069069069</v>
      </c>
      <c r="U6" s="23" t="n">
        <f aca="false">R6+T6</f>
        <v>163366.98018018</v>
      </c>
      <c r="V6" s="23" t="n">
        <f aca="false">Q6-T6</f>
        <v>148264.093093093</v>
      </c>
      <c r="W6" s="23" t="n">
        <f aca="false">R6+S6-T6</f>
        <v>148264.093093093</v>
      </c>
      <c r="X6" s="23" t="n">
        <f aca="false">R6-W6</f>
        <v>-1033.01981981983</v>
      </c>
      <c r="Y6" s="23" t="n">
        <f aca="false">Q6-U6</f>
        <v>1033.01981981983</v>
      </c>
      <c r="Z6" s="24" t="n">
        <f aca="false">Y6/Q6</f>
        <v>0.00628357554634936</v>
      </c>
    </row>
    <row r="7" customFormat="false" ht="12.8" hidden="false" customHeight="false" outlineLevel="0" collapsed="false">
      <c r="A7" s="16"/>
      <c r="B7" s="25" t="s">
        <v>33</v>
      </c>
      <c r="C7" s="20" t="n">
        <v>14719</v>
      </c>
      <c r="D7" s="20" t="n">
        <v>6105</v>
      </c>
      <c r="E7" s="20" t="n">
        <v>5220</v>
      </c>
      <c r="F7" s="20" t="n">
        <v>4578</v>
      </c>
      <c r="G7" s="20" t="n">
        <v>4026</v>
      </c>
      <c r="H7" s="20" t="n">
        <v>10817</v>
      </c>
      <c r="I7" s="20" t="n">
        <v>25974</v>
      </c>
      <c r="J7" s="20" t="n">
        <v>25272</v>
      </c>
      <c r="K7" s="20" t="n">
        <v>11825</v>
      </c>
      <c r="L7" s="20" t="n">
        <v>11259</v>
      </c>
      <c r="M7" s="20" t="n">
        <v>9716</v>
      </c>
      <c r="N7" s="20" t="n">
        <v>5502</v>
      </c>
      <c r="O7" s="20" t="n">
        <v>9975</v>
      </c>
      <c r="P7" s="20" t="n">
        <v>5</v>
      </c>
      <c r="Q7" s="26" t="n">
        <v>144988</v>
      </c>
      <c r="R7" s="20" t="n">
        <f aca="false">P$57*P7+Q$57</f>
        <v>147875.213813814</v>
      </c>
      <c r="S7" s="27" t="n">
        <f aca="false">Q7-R7</f>
        <v>-2887.21381381381</v>
      </c>
      <c r="T7" s="22" t="n">
        <f aca="false">(S7+S19+S31)/3</f>
        <v>-3379.9003003003</v>
      </c>
      <c r="U7" s="23" t="n">
        <f aca="false">R7+T7</f>
        <v>144495.313513514</v>
      </c>
      <c r="V7" s="23" t="n">
        <f aca="false">Q7-T7</f>
        <v>148367.9003003</v>
      </c>
      <c r="W7" s="23" t="n">
        <f aca="false">R7+S7-T7</f>
        <v>148367.9003003</v>
      </c>
      <c r="X7" s="23" t="n">
        <f aca="false">R7-W7</f>
        <v>-492.686486486491</v>
      </c>
      <c r="Y7" s="23" t="n">
        <f aca="false">Q7-U7</f>
        <v>492.686486486491</v>
      </c>
      <c r="Z7" s="24" t="n">
        <f aca="false">Y7/Q7</f>
        <v>0.00339811906148434</v>
      </c>
    </row>
    <row r="8" customFormat="false" ht="12.8" hidden="false" customHeight="false" outlineLevel="0" collapsed="false">
      <c r="A8" s="16"/>
      <c r="B8" s="25" t="s">
        <v>34</v>
      </c>
      <c r="C8" s="20" t="n">
        <v>20867</v>
      </c>
      <c r="D8" s="20" t="n">
        <v>8467</v>
      </c>
      <c r="E8" s="20" t="n">
        <v>7650</v>
      </c>
      <c r="F8" s="20" t="n">
        <v>6085</v>
      </c>
      <c r="G8" s="20" t="n">
        <v>5669</v>
      </c>
      <c r="H8" s="20" t="n">
        <v>15312</v>
      </c>
      <c r="I8" s="20" t="n">
        <v>26652</v>
      </c>
      <c r="J8" s="20" t="n">
        <v>32098</v>
      </c>
      <c r="K8" s="20" t="n">
        <v>14055</v>
      </c>
      <c r="L8" s="20" t="n">
        <v>15588</v>
      </c>
      <c r="M8" s="20" t="n">
        <v>13681</v>
      </c>
      <c r="N8" s="20" t="n">
        <v>8010</v>
      </c>
      <c r="O8" s="20" t="n">
        <v>13622</v>
      </c>
      <c r="P8" s="20" t="n">
        <v>6</v>
      </c>
      <c r="Q8" s="26" t="n">
        <v>187756</v>
      </c>
      <c r="R8" s="20" t="n">
        <f aca="false">P$57*P8+Q$57</f>
        <v>148519.354354354</v>
      </c>
      <c r="S8" s="27" t="n">
        <f aca="false">Q8-R8</f>
        <v>39236.6456456456</v>
      </c>
      <c r="T8" s="22" t="n">
        <f aca="false">(S8+S20+S32)/3</f>
        <v>50920.9591591592</v>
      </c>
      <c r="U8" s="23" t="n">
        <f aca="false">R8+T8</f>
        <v>199440.313513514</v>
      </c>
      <c r="V8" s="23" t="n">
        <f aca="false">Q8-T8</f>
        <v>136835.040840841</v>
      </c>
      <c r="W8" s="23" t="n">
        <f aca="false">R8+S8-T8</f>
        <v>136835.040840841</v>
      </c>
      <c r="X8" s="23" t="n">
        <f aca="false">R8-W8</f>
        <v>11684.3135135135</v>
      </c>
      <c r="Y8" s="23" t="n">
        <f aca="false">Q8-U8</f>
        <v>-11684.3135135135</v>
      </c>
      <c r="Z8" s="24" t="n">
        <f aca="false">Y8/Q8</f>
        <v>-0.0622313721719333</v>
      </c>
    </row>
    <row r="9" customFormat="false" ht="12.8" hidden="false" customHeight="false" outlineLevel="0" collapsed="false">
      <c r="A9" s="16"/>
      <c r="B9" s="25" t="s">
        <v>35</v>
      </c>
      <c r="C9" s="20" t="n">
        <v>16759</v>
      </c>
      <c r="D9" s="20" t="n">
        <v>6412</v>
      </c>
      <c r="E9" s="20" t="n">
        <v>5818</v>
      </c>
      <c r="F9" s="20" t="n">
        <v>4746</v>
      </c>
      <c r="G9" s="20" t="n">
        <v>1192</v>
      </c>
      <c r="H9" s="20" t="n">
        <v>11440</v>
      </c>
      <c r="I9" s="20" t="n">
        <v>15032</v>
      </c>
      <c r="J9" s="20" t="n">
        <v>29286</v>
      </c>
      <c r="K9" s="20" t="n">
        <v>8325</v>
      </c>
      <c r="L9" s="20" t="n">
        <v>11359</v>
      </c>
      <c r="M9" s="20" t="n">
        <v>10614</v>
      </c>
      <c r="N9" s="20" t="n">
        <v>5869</v>
      </c>
      <c r="O9" s="20" t="n">
        <v>11196</v>
      </c>
      <c r="P9" s="20" t="n">
        <v>7</v>
      </c>
      <c r="Q9" s="26" t="n">
        <v>138048</v>
      </c>
      <c r="R9" s="20" t="n">
        <f aca="false">P$57*P9+Q$57</f>
        <v>149163.494894895</v>
      </c>
      <c r="S9" s="27" t="n">
        <f aca="false">Q9-R9</f>
        <v>-11115.4948948949</v>
      </c>
      <c r="T9" s="22" t="n">
        <f aca="false">(S9+S21+S33)/3</f>
        <v>-20924.1813813814</v>
      </c>
      <c r="U9" s="23" t="n">
        <f aca="false">R9+T9</f>
        <v>128239.313513514</v>
      </c>
      <c r="V9" s="23" t="n">
        <f aca="false">Q9-T9</f>
        <v>158972.181381381</v>
      </c>
      <c r="W9" s="23" t="n">
        <f aca="false">R9+S9-T9</f>
        <v>158972.181381381</v>
      </c>
      <c r="X9" s="23" t="n">
        <f aca="false">R9-W9</f>
        <v>-9808.68648648649</v>
      </c>
      <c r="Y9" s="23" t="n">
        <f aca="false">Q9-U9</f>
        <v>9808.68648648649</v>
      </c>
      <c r="Z9" s="24" t="n">
        <f aca="false">Y9/Q9</f>
        <v>0.0710527243168064</v>
      </c>
    </row>
    <row r="10" customFormat="false" ht="12.8" hidden="false" customHeight="false" outlineLevel="0" collapsed="false">
      <c r="A10" s="16"/>
      <c r="B10" s="25" t="s">
        <v>36</v>
      </c>
      <c r="C10" s="20" t="n">
        <v>9657</v>
      </c>
      <c r="D10" s="20" t="n">
        <v>3752</v>
      </c>
      <c r="E10" s="20" t="n">
        <v>3554</v>
      </c>
      <c r="F10" s="20" t="n">
        <v>2817</v>
      </c>
      <c r="G10" s="20" t="n">
        <v>690</v>
      </c>
      <c r="H10" s="20" t="n">
        <v>7076</v>
      </c>
      <c r="I10" s="20" t="n">
        <v>8767</v>
      </c>
      <c r="J10" s="20" t="n">
        <v>15610</v>
      </c>
      <c r="K10" s="20" t="n">
        <v>4627</v>
      </c>
      <c r="L10" s="20" t="n">
        <v>6786</v>
      </c>
      <c r="M10" s="20" t="n">
        <v>6739</v>
      </c>
      <c r="N10" s="20" t="n">
        <v>3636</v>
      </c>
      <c r="O10" s="20" t="n">
        <v>6958</v>
      </c>
      <c r="P10" s="20" t="n">
        <v>8</v>
      </c>
      <c r="Q10" s="26" t="n">
        <v>80669</v>
      </c>
      <c r="R10" s="20" t="n">
        <f aca="false">P$57*P10+Q$57</f>
        <v>149807.635435435</v>
      </c>
      <c r="S10" s="27" t="n">
        <f aca="false">Q10-R10</f>
        <v>-69138.6354354355</v>
      </c>
      <c r="T10" s="22" t="n">
        <f aca="false">(S10+S22+S34)/3</f>
        <v>-69281.6552552553</v>
      </c>
      <c r="U10" s="23" t="n">
        <f aca="false">R10+T10</f>
        <v>80525.9801801802</v>
      </c>
      <c r="V10" s="23" t="n">
        <f aca="false">Q10-T10</f>
        <v>149950.655255255</v>
      </c>
      <c r="W10" s="23" t="n">
        <f aca="false">R10+S10-T10</f>
        <v>149950.655255255</v>
      </c>
      <c r="X10" s="23" t="n">
        <f aca="false">R10-W10</f>
        <v>-143.019819819805</v>
      </c>
      <c r="Y10" s="23" t="n">
        <f aca="false">Q10-U10</f>
        <v>143.019819819805</v>
      </c>
      <c r="Z10" s="24" t="n">
        <f aca="false">Y10/Q10</f>
        <v>0.00177292169011398</v>
      </c>
    </row>
    <row r="11" customFormat="false" ht="12.8" hidden="false" customHeight="false" outlineLevel="0" collapsed="false">
      <c r="A11" s="16"/>
      <c r="B11" s="25" t="s">
        <v>37</v>
      </c>
      <c r="C11" s="20" t="n">
        <v>17610</v>
      </c>
      <c r="D11" s="20" t="n">
        <v>7215</v>
      </c>
      <c r="E11" s="20" t="n">
        <v>6943</v>
      </c>
      <c r="F11" s="20" t="n">
        <v>5387</v>
      </c>
      <c r="G11" s="20" t="n">
        <v>699</v>
      </c>
      <c r="H11" s="20" t="n">
        <v>12462</v>
      </c>
      <c r="I11" s="20" t="n">
        <v>17001</v>
      </c>
      <c r="J11" s="20" t="n">
        <v>29657</v>
      </c>
      <c r="K11" s="20" t="n">
        <v>9960</v>
      </c>
      <c r="L11" s="20" t="n">
        <v>11983</v>
      </c>
      <c r="M11" s="20" t="n">
        <v>11747</v>
      </c>
      <c r="N11" s="20" t="n">
        <v>6918</v>
      </c>
      <c r="O11" s="20" t="n">
        <v>12184</v>
      </c>
      <c r="P11" s="20" t="n">
        <v>9</v>
      </c>
      <c r="Q11" s="26" t="n">
        <v>149766</v>
      </c>
      <c r="R11" s="20" t="n">
        <f aca="false">P$57*P11+Q$57</f>
        <v>150451.775975976</v>
      </c>
      <c r="S11" s="27" t="n">
        <f aca="false">Q11-R11</f>
        <v>-685.775975975994</v>
      </c>
      <c r="T11" s="22" t="n">
        <f aca="false">(S11+S23+S35)/3</f>
        <v>2005.20420420419</v>
      </c>
      <c r="U11" s="23" t="n">
        <f aca="false">R11+T11</f>
        <v>152456.98018018</v>
      </c>
      <c r="V11" s="23" t="n">
        <f aca="false">Q11-T11</f>
        <v>147760.795795796</v>
      </c>
      <c r="W11" s="23" t="n">
        <f aca="false">R11+S11-T11</f>
        <v>147760.795795796</v>
      </c>
      <c r="X11" s="23" t="n">
        <f aca="false">R11-W11</f>
        <v>2690.98018018019</v>
      </c>
      <c r="Y11" s="23" t="n">
        <f aca="false">Q11-U11</f>
        <v>-2690.98018018019</v>
      </c>
      <c r="Z11" s="24" t="n">
        <f aca="false">Y11/Q11</f>
        <v>-0.0179678977884179</v>
      </c>
    </row>
    <row r="12" customFormat="false" ht="12.8" hidden="false" customHeight="false" outlineLevel="0" collapsed="false">
      <c r="A12" s="16"/>
      <c r="B12" s="25" t="s">
        <v>38</v>
      </c>
      <c r="C12" s="20" t="n">
        <v>19097</v>
      </c>
      <c r="D12" s="20" t="n">
        <v>7481</v>
      </c>
      <c r="E12" s="20" t="n">
        <v>6875</v>
      </c>
      <c r="F12" s="20" t="n">
        <v>5699</v>
      </c>
      <c r="G12" s="20" t="n">
        <v>989</v>
      </c>
      <c r="H12" s="20" t="n">
        <v>13132</v>
      </c>
      <c r="I12" s="20" t="n">
        <v>17772</v>
      </c>
      <c r="J12" s="20" t="n">
        <v>31727</v>
      </c>
      <c r="K12" s="20" t="n">
        <v>10784</v>
      </c>
      <c r="L12" s="20" t="n">
        <v>13511</v>
      </c>
      <c r="M12" s="20" t="n">
        <v>12660</v>
      </c>
      <c r="N12" s="20" t="n">
        <v>7172</v>
      </c>
      <c r="O12" s="20" t="n">
        <v>12890</v>
      </c>
      <c r="P12" s="20" t="n">
        <v>10</v>
      </c>
      <c r="Q12" s="26" t="n">
        <v>159789</v>
      </c>
      <c r="R12" s="20" t="n">
        <f aca="false">P$57*P12+Q$57</f>
        <v>151095.916516517</v>
      </c>
      <c r="S12" s="27" t="n">
        <f aca="false">Q12-R12</f>
        <v>8693.08348348347</v>
      </c>
      <c r="T12" s="22" t="n">
        <f aca="false">(S12+S24+S36)/3</f>
        <v>-248.26966966968</v>
      </c>
      <c r="U12" s="23" t="n">
        <f aca="false">R12+T12</f>
        <v>150847.646846847</v>
      </c>
      <c r="V12" s="23" t="n">
        <f aca="false">Q12-T12</f>
        <v>160037.26966967</v>
      </c>
      <c r="W12" s="23" t="n">
        <f aca="false">R12+S12-T12</f>
        <v>160037.26966967</v>
      </c>
      <c r="X12" s="23" t="n">
        <f aca="false">R12-W12</f>
        <v>-8941.35315315315</v>
      </c>
      <c r="Y12" s="23" t="n">
        <f aca="false">Q12-U12</f>
        <v>8941.35315315315</v>
      </c>
      <c r="Z12" s="24" t="n">
        <f aca="false">Y12/Q12</f>
        <v>0.0559572508317415</v>
      </c>
    </row>
    <row r="13" customFormat="false" ht="12.8" hidden="false" customHeight="false" outlineLevel="0" collapsed="false">
      <c r="A13" s="16"/>
      <c r="B13" s="25" t="s">
        <v>39</v>
      </c>
      <c r="C13" s="20" t="n">
        <v>15237</v>
      </c>
      <c r="D13" s="20" t="n">
        <v>5962</v>
      </c>
      <c r="E13" s="20" t="n">
        <v>5599</v>
      </c>
      <c r="F13" s="20" t="n">
        <v>4678</v>
      </c>
      <c r="G13" s="20" t="n">
        <v>1364</v>
      </c>
      <c r="H13" s="20" t="n">
        <v>10609</v>
      </c>
      <c r="I13" s="20" t="n">
        <v>17173</v>
      </c>
      <c r="J13" s="20" t="n">
        <v>25300</v>
      </c>
      <c r="K13" s="20" t="n">
        <v>9276</v>
      </c>
      <c r="L13" s="20" t="n">
        <v>11348</v>
      </c>
      <c r="M13" s="20" t="n">
        <v>10882</v>
      </c>
      <c r="N13" s="20" t="n">
        <v>5931</v>
      </c>
      <c r="O13" s="20" t="n">
        <v>10864</v>
      </c>
      <c r="P13" s="20" t="n">
        <v>11</v>
      </c>
      <c r="Q13" s="26" t="n">
        <v>134223</v>
      </c>
      <c r="R13" s="20" t="n">
        <f aca="false">P$57*P13+Q$57</f>
        <v>151740.057057057</v>
      </c>
      <c r="S13" s="27" t="n">
        <f aca="false">Q13-R13</f>
        <v>-17517.0570570571</v>
      </c>
      <c r="T13" s="22" t="n">
        <f aca="false">(S13+S25+S37)/3</f>
        <v>-11044.0768768769</v>
      </c>
      <c r="U13" s="23" t="n">
        <f aca="false">R13+T13</f>
        <v>140695.98018018</v>
      </c>
      <c r="V13" s="23" t="n">
        <f aca="false">Q13-T13</f>
        <v>145267.076876877</v>
      </c>
      <c r="W13" s="23" t="n">
        <f aca="false">R13+S13-T13</f>
        <v>145267.076876877</v>
      </c>
      <c r="X13" s="23" t="n">
        <f aca="false">R13-W13</f>
        <v>6472.9801801802</v>
      </c>
      <c r="Y13" s="23" t="n">
        <f aca="false">Q13-U13</f>
        <v>-6472.9801801802</v>
      </c>
      <c r="Z13" s="24" t="n">
        <f aca="false">Y13/Q13</f>
        <v>-0.0482255662604784</v>
      </c>
    </row>
    <row r="14" customFormat="false" ht="12.8" hidden="false" customHeight="false" outlineLevel="0" collapsed="false">
      <c r="A14" s="16"/>
      <c r="B14" s="25" t="s">
        <v>40</v>
      </c>
      <c r="C14" s="20" t="n">
        <v>19105</v>
      </c>
      <c r="D14" s="20" t="n">
        <v>7237</v>
      </c>
      <c r="E14" s="20" t="n">
        <v>7105</v>
      </c>
      <c r="F14" s="20" t="n">
        <v>5733</v>
      </c>
      <c r="G14" s="20" t="n">
        <v>1298</v>
      </c>
      <c r="H14" s="20" t="n">
        <v>12912</v>
      </c>
      <c r="I14" s="20" t="n">
        <v>20193</v>
      </c>
      <c r="J14" s="20" t="n">
        <v>30601</v>
      </c>
      <c r="K14" s="20" t="n">
        <v>9533</v>
      </c>
      <c r="L14" s="20" t="n">
        <v>13884</v>
      </c>
      <c r="M14" s="20" t="n">
        <v>13444</v>
      </c>
      <c r="N14" s="20" t="n">
        <v>7275</v>
      </c>
      <c r="O14" s="20" t="n">
        <v>13296</v>
      </c>
      <c r="P14" s="20" t="n">
        <v>12</v>
      </c>
      <c r="Q14" s="26" t="n">
        <v>161616</v>
      </c>
      <c r="R14" s="20" t="n">
        <f aca="false">P$57*P14+Q$57</f>
        <v>152384.197597598</v>
      </c>
      <c r="S14" s="27" t="n">
        <f aca="false">Q14-R14</f>
        <v>9231.80240240239</v>
      </c>
      <c r="T14" s="22" t="n">
        <f aca="false">(S14+S26+S38)/3</f>
        <v>18800.7825825826</v>
      </c>
      <c r="U14" s="23" t="n">
        <f aca="false">R14+T14</f>
        <v>171184.98018018</v>
      </c>
      <c r="V14" s="23" t="n">
        <f aca="false">Q14-T14</f>
        <v>142815.217417417</v>
      </c>
      <c r="W14" s="23" t="n">
        <f aca="false">R14+S14-T14</f>
        <v>142815.217417417</v>
      </c>
      <c r="X14" s="23" t="n">
        <f aca="false">R14-W14</f>
        <v>9568.98018018017</v>
      </c>
      <c r="Y14" s="23" t="n">
        <f aca="false">Q14-U14</f>
        <v>-9568.98018018017</v>
      </c>
      <c r="Z14" s="24" t="n">
        <f aca="false">Y14/Q14</f>
        <v>-0.0592081240729889</v>
      </c>
    </row>
    <row r="15" customFormat="false" ht="12.8" hidden="false" customHeight="false" outlineLevel="0" collapsed="false">
      <c r="A15" s="32" t="n">
        <v>2015</v>
      </c>
      <c r="B15" s="17" t="s">
        <v>41</v>
      </c>
      <c r="C15" s="18" t="n">
        <v>14603</v>
      </c>
      <c r="D15" s="18" t="n">
        <v>5369</v>
      </c>
      <c r="E15" s="18" t="n">
        <v>5583</v>
      </c>
      <c r="F15" s="18" t="n">
        <v>4587</v>
      </c>
      <c r="G15" s="18" t="n">
        <v>637</v>
      </c>
      <c r="H15" s="18" t="n">
        <v>9701</v>
      </c>
      <c r="I15" s="18" t="n">
        <v>18524</v>
      </c>
      <c r="J15" s="18" t="n">
        <v>27359</v>
      </c>
      <c r="K15" s="18" t="n">
        <v>8618</v>
      </c>
      <c r="L15" s="18" t="n">
        <v>11318</v>
      </c>
      <c r="M15" s="18" t="n">
        <v>10406</v>
      </c>
      <c r="N15" s="18" t="n">
        <v>5716</v>
      </c>
      <c r="O15" s="18" t="n">
        <v>10394</v>
      </c>
      <c r="P15" s="18" t="n">
        <v>13</v>
      </c>
      <c r="Q15" s="19" t="n">
        <v>132815</v>
      </c>
      <c r="R15" s="20" t="n">
        <f aca="false">P$57*P15+Q$57</f>
        <v>153028.338138138</v>
      </c>
      <c r="S15" s="21" t="n">
        <f aca="false">Q15-R15</f>
        <v>-20213.3381381381</v>
      </c>
      <c r="T15" s="23" t="n">
        <f aca="false">T3</f>
        <v>-21031.6714714715</v>
      </c>
      <c r="U15" s="23" t="n">
        <f aca="false">R15+T15</f>
        <v>131996.666666667</v>
      </c>
      <c r="V15" s="23" t="n">
        <f aca="false">Q15-T15</f>
        <v>153846.671471471</v>
      </c>
      <c r="W15" s="23" t="n">
        <f aca="false">R15+S15-T15</f>
        <v>153846.671471471</v>
      </c>
      <c r="X15" s="23" t="n">
        <f aca="false">R15-W15</f>
        <v>-818.333333333343</v>
      </c>
      <c r="Y15" s="23" t="n">
        <f aca="false">Q15-U15</f>
        <v>818.333333333343</v>
      </c>
      <c r="Z15" s="24" t="n">
        <f aca="false">Y15/Q15</f>
        <v>0.00616145264716593</v>
      </c>
    </row>
    <row r="16" customFormat="false" ht="12.8" hidden="false" customHeight="false" outlineLevel="0" collapsed="false">
      <c r="A16" s="32"/>
      <c r="B16" s="25" t="s">
        <v>30</v>
      </c>
      <c r="C16" s="20" t="n">
        <v>14587</v>
      </c>
      <c r="D16" s="20" t="n">
        <v>6133</v>
      </c>
      <c r="E16" s="20" t="n">
        <v>5667</v>
      </c>
      <c r="F16" s="20" t="n">
        <v>4841</v>
      </c>
      <c r="G16" s="20" t="n">
        <v>840</v>
      </c>
      <c r="H16" s="20" t="n">
        <v>10795</v>
      </c>
      <c r="I16" s="20" t="n">
        <v>24680</v>
      </c>
      <c r="J16" s="20" t="n">
        <v>29630</v>
      </c>
      <c r="K16" s="20" t="n">
        <v>11608</v>
      </c>
      <c r="L16" s="20" t="n">
        <v>11546</v>
      </c>
      <c r="M16" s="20" t="n">
        <v>10603</v>
      </c>
      <c r="N16" s="20" t="n">
        <v>5813</v>
      </c>
      <c r="O16" s="20" t="n">
        <v>10317</v>
      </c>
      <c r="P16" s="20" t="n">
        <v>14</v>
      </c>
      <c r="Q16" s="26" t="n">
        <v>147060</v>
      </c>
      <c r="R16" s="20" t="n">
        <f aca="false">P$57*P16+Q$57</f>
        <v>153672.478678679</v>
      </c>
      <c r="S16" s="27" t="n">
        <f aca="false">Q16-R16</f>
        <v>-6612.47867867869</v>
      </c>
      <c r="T16" s="23" t="n">
        <f aca="false">T4</f>
        <v>-2336.81201201202</v>
      </c>
      <c r="U16" s="23" t="n">
        <f aca="false">R16+T16</f>
        <v>151335.666666667</v>
      </c>
      <c r="V16" s="23" t="n">
        <f aca="false">Q16-T16</f>
        <v>149396.812012012</v>
      </c>
      <c r="W16" s="23" t="n">
        <f aca="false">R16+S16-T16</f>
        <v>149396.812012012</v>
      </c>
      <c r="X16" s="23" t="n">
        <f aca="false">R16-W16</f>
        <v>4275.66666666666</v>
      </c>
      <c r="Y16" s="23" t="n">
        <f aca="false">Q16-U16</f>
        <v>-4275.66666666666</v>
      </c>
      <c r="Z16" s="24" t="n">
        <f aca="false">Y16/Q16</f>
        <v>-0.0290743007389274</v>
      </c>
    </row>
    <row r="17" customFormat="false" ht="12.8" hidden="false" customHeight="false" outlineLevel="0" collapsed="false">
      <c r="A17" s="32"/>
      <c r="B17" s="28" t="s">
        <v>31</v>
      </c>
      <c r="C17" s="29" t="n">
        <v>20262</v>
      </c>
      <c r="D17" s="29" t="n">
        <v>8215</v>
      </c>
      <c r="E17" s="29" t="n">
        <v>7701</v>
      </c>
      <c r="F17" s="29" t="n">
        <v>6156</v>
      </c>
      <c r="G17" s="29" t="n">
        <v>4376</v>
      </c>
      <c r="H17" s="29" t="n">
        <v>14387</v>
      </c>
      <c r="I17" s="29" t="n">
        <v>33511</v>
      </c>
      <c r="J17" s="29" t="n">
        <v>33925</v>
      </c>
      <c r="K17" s="29" t="n">
        <v>15559</v>
      </c>
      <c r="L17" s="29" t="n">
        <v>15398</v>
      </c>
      <c r="M17" s="29" t="n">
        <v>14144</v>
      </c>
      <c r="N17" s="29" t="n">
        <v>7779</v>
      </c>
      <c r="O17" s="29" t="n">
        <v>13949</v>
      </c>
      <c r="P17" s="29" t="n">
        <v>15</v>
      </c>
      <c r="Q17" s="30" t="n">
        <v>195362</v>
      </c>
      <c r="R17" s="20" t="n">
        <f aca="false">P$57*P17+Q$57</f>
        <v>154316.619219219</v>
      </c>
      <c r="S17" s="31" t="n">
        <f aca="false">Q17-R17</f>
        <v>41045.3807807808</v>
      </c>
      <c r="T17" s="23" t="n">
        <f aca="false">T5</f>
        <v>40383.7141141141</v>
      </c>
      <c r="U17" s="23" t="n">
        <f aca="false">R17+T17</f>
        <v>194700.333333333</v>
      </c>
      <c r="V17" s="23" t="n">
        <f aca="false">Q17-T17</f>
        <v>154978.285885886</v>
      </c>
      <c r="W17" s="23" t="n">
        <f aca="false">R17+S17-T17</f>
        <v>154978.285885886</v>
      </c>
      <c r="X17" s="23" t="n">
        <f aca="false">R17-W17</f>
        <v>-661.666666666657</v>
      </c>
      <c r="Y17" s="23" t="n">
        <f aca="false">Q17-U17</f>
        <v>661.666666666657</v>
      </c>
      <c r="Z17" s="24" t="n">
        <f aca="false">Y17/Q17</f>
        <v>0.00338687496374247</v>
      </c>
    </row>
    <row r="18" customFormat="false" ht="12.8" hidden="false" customHeight="false" outlineLevel="0" collapsed="false">
      <c r="A18" s="32"/>
      <c r="B18" s="25" t="s">
        <v>32</v>
      </c>
      <c r="C18" s="20" t="n">
        <v>17286</v>
      </c>
      <c r="D18" s="20" t="n">
        <v>6947</v>
      </c>
      <c r="E18" s="20" t="n">
        <v>6423</v>
      </c>
      <c r="F18" s="20" t="n">
        <v>5199</v>
      </c>
      <c r="G18" s="20" t="n">
        <v>5706</v>
      </c>
      <c r="H18" s="20" t="n">
        <v>12225</v>
      </c>
      <c r="I18" s="20" t="n">
        <v>28643</v>
      </c>
      <c r="J18" s="20" t="n">
        <v>29617</v>
      </c>
      <c r="K18" s="20" t="n">
        <v>12481</v>
      </c>
      <c r="L18" s="20" t="n">
        <v>13307</v>
      </c>
      <c r="M18" s="20" t="n">
        <v>12094</v>
      </c>
      <c r="N18" s="20" t="n">
        <v>6369</v>
      </c>
      <c r="O18" s="20" t="n">
        <v>11847</v>
      </c>
      <c r="P18" s="20" t="n">
        <v>16</v>
      </c>
      <c r="Q18" s="26" t="n">
        <v>168144</v>
      </c>
      <c r="R18" s="20" t="n">
        <f aca="false">P$57*P18+Q$57</f>
        <v>154960.75975976</v>
      </c>
      <c r="S18" s="27" t="n">
        <f aca="false">Q18-R18</f>
        <v>13183.2402402402</v>
      </c>
      <c r="T18" s="23" t="n">
        <f aca="false">T6</f>
        <v>16135.9069069069</v>
      </c>
      <c r="U18" s="23" t="n">
        <f aca="false">R18+T18</f>
        <v>171096.666666667</v>
      </c>
      <c r="V18" s="23" t="n">
        <f aca="false">Q18-T18</f>
        <v>152008.093093093</v>
      </c>
      <c r="W18" s="23" t="n">
        <f aca="false">R18+S18-T18</f>
        <v>152008.093093093</v>
      </c>
      <c r="X18" s="23" t="n">
        <f aca="false">R18-W18</f>
        <v>2952.66666666666</v>
      </c>
      <c r="Y18" s="23" t="n">
        <f aca="false">Q18-U18</f>
        <v>-2952.66666666666</v>
      </c>
      <c r="Z18" s="24" t="n">
        <f aca="false">Y18/Q18</f>
        <v>-0.0175603451010245</v>
      </c>
    </row>
    <row r="19" customFormat="false" ht="12.8" hidden="false" customHeight="false" outlineLevel="0" collapsed="false">
      <c r="A19" s="32"/>
      <c r="B19" s="25" t="s">
        <v>33</v>
      </c>
      <c r="C19" s="20" t="n">
        <v>14281</v>
      </c>
      <c r="D19" s="20" t="n">
        <v>5999</v>
      </c>
      <c r="E19" s="20" t="n">
        <v>5166</v>
      </c>
      <c r="F19" s="20" t="n">
        <v>4345</v>
      </c>
      <c r="G19" s="20" t="n">
        <v>4102</v>
      </c>
      <c r="H19" s="20" t="n">
        <v>10553</v>
      </c>
      <c r="I19" s="20" t="n">
        <v>24008</v>
      </c>
      <c r="J19" s="20" t="n">
        <v>24984</v>
      </c>
      <c r="K19" s="20" t="n">
        <v>10851</v>
      </c>
      <c r="L19" s="20" t="n">
        <v>10902</v>
      </c>
      <c r="M19" s="20" t="n">
        <v>9766</v>
      </c>
      <c r="N19" s="20" t="n">
        <v>5273</v>
      </c>
      <c r="O19" s="20" t="n">
        <v>9727</v>
      </c>
      <c r="P19" s="20" t="n">
        <v>17</v>
      </c>
      <c r="Q19" s="26" t="n">
        <v>139957</v>
      </c>
      <c r="R19" s="20" t="n">
        <f aca="false">P$57*P19+Q$57</f>
        <v>155604.9003003</v>
      </c>
      <c r="S19" s="27" t="n">
        <f aca="false">Q19-R19</f>
        <v>-15647.9003003003</v>
      </c>
      <c r="T19" s="23" t="n">
        <f aca="false">T7</f>
        <v>-3379.9003003003</v>
      </c>
      <c r="U19" s="23" t="n">
        <f aca="false">R19+T19</f>
        <v>152225</v>
      </c>
      <c r="V19" s="23" t="n">
        <f aca="false">Q19-T19</f>
        <v>143336.9003003</v>
      </c>
      <c r="W19" s="23" t="n">
        <f aca="false">R19+S19-T19</f>
        <v>143336.9003003</v>
      </c>
      <c r="X19" s="23" t="n">
        <f aca="false">R19-W19</f>
        <v>12268</v>
      </c>
      <c r="Y19" s="23" t="n">
        <f aca="false">Q19-U19</f>
        <v>-12268</v>
      </c>
      <c r="Z19" s="24" t="n">
        <f aca="false">Y19/Q19</f>
        <v>-0.0876554941875004</v>
      </c>
    </row>
    <row r="20" customFormat="false" ht="12.8" hidden="false" customHeight="false" outlineLevel="0" collapsed="false">
      <c r="A20" s="32"/>
      <c r="B20" s="25" t="s">
        <v>34</v>
      </c>
      <c r="C20" s="20" t="n">
        <v>23724</v>
      </c>
      <c r="D20" s="20" t="n">
        <v>9915</v>
      </c>
      <c r="E20" s="20" t="n">
        <v>9004</v>
      </c>
      <c r="F20" s="20" t="n">
        <v>7307</v>
      </c>
      <c r="G20" s="20" t="n">
        <v>4585</v>
      </c>
      <c r="H20" s="20" t="n">
        <v>17121</v>
      </c>
      <c r="I20" s="20" t="n">
        <v>30912</v>
      </c>
      <c r="J20" s="20" t="n">
        <v>39050</v>
      </c>
      <c r="K20" s="20" t="n">
        <v>15305</v>
      </c>
      <c r="L20" s="20" t="n">
        <v>18657</v>
      </c>
      <c r="M20" s="20" t="n">
        <v>16353</v>
      </c>
      <c r="N20" s="20" t="n">
        <v>8611</v>
      </c>
      <c r="O20" s="20" t="n">
        <v>15921</v>
      </c>
      <c r="P20" s="20" t="n">
        <v>18</v>
      </c>
      <c r="Q20" s="26" t="n">
        <v>216465</v>
      </c>
      <c r="R20" s="20" t="n">
        <f aca="false">P$57*P20+Q$57</f>
        <v>156249.040840841</v>
      </c>
      <c r="S20" s="27" t="n">
        <f aca="false">Q20-R20</f>
        <v>60215.9591591592</v>
      </c>
      <c r="T20" s="23" t="n">
        <f aca="false">T8</f>
        <v>50920.9591591592</v>
      </c>
      <c r="U20" s="23" t="n">
        <f aca="false">R20+T20</f>
        <v>207170</v>
      </c>
      <c r="V20" s="23" t="n">
        <f aca="false">Q20-T20</f>
        <v>165544.040840841</v>
      </c>
      <c r="W20" s="23" t="n">
        <f aca="false">R20+S20-T20</f>
        <v>165544.040840841</v>
      </c>
      <c r="X20" s="23" t="n">
        <f aca="false">R20-W20</f>
        <v>-9295</v>
      </c>
      <c r="Y20" s="23" t="n">
        <f aca="false">Q20-U20</f>
        <v>9295</v>
      </c>
      <c r="Z20" s="24" t="n">
        <f aca="false">Y20/Q20</f>
        <v>0.0429399672002402</v>
      </c>
    </row>
    <row r="21" customFormat="false" ht="12.8" hidden="false" customHeight="false" outlineLevel="0" collapsed="false">
      <c r="A21" s="32"/>
      <c r="B21" s="25" t="s">
        <v>35</v>
      </c>
      <c r="C21" s="20" t="n">
        <v>17503</v>
      </c>
      <c r="D21" s="20" t="n">
        <v>6497</v>
      </c>
      <c r="E21" s="20" t="n">
        <v>5875</v>
      </c>
      <c r="F21" s="20" t="n">
        <v>5066</v>
      </c>
      <c r="G21" s="20" t="n">
        <v>1410</v>
      </c>
      <c r="H21" s="20" t="n">
        <v>12138</v>
      </c>
      <c r="I21" s="20" t="n">
        <v>14840</v>
      </c>
      <c r="J21" s="20" t="n">
        <v>29161</v>
      </c>
      <c r="K21" s="20" t="n">
        <v>7532</v>
      </c>
      <c r="L21" s="20" t="n">
        <v>12067</v>
      </c>
      <c r="M21" s="20" t="n">
        <v>11567</v>
      </c>
      <c r="N21" s="20" t="n">
        <v>6083</v>
      </c>
      <c r="O21" s="20" t="n">
        <v>11750</v>
      </c>
      <c r="P21" s="20" t="n">
        <v>19</v>
      </c>
      <c r="Q21" s="26" t="n">
        <v>141489</v>
      </c>
      <c r="R21" s="20" t="n">
        <f aca="false">P$57*P21+Q$57</f>
        <v>156893.181381381</v>
      </c>
      <c r="S21" s="27" t="n">
        <f aca="false">Q21-R21</f>
        <v>-15404.1813813814</v>
      </c>
      <c r="T21" s="23" t="n">
        <f aca="false">T9</f>
        <v>-20924.1813813814</v>
      </c>
      <c r="U21" s="23" t="n">
        <f aca="false">R21+T21</f>
        <v>135969</v>
      </c>
      <c r="V21" s="23" t="n">
        <f aca="false">Q21-T21</f>
        <v>162413.181381381</v>
      </c>
      <c r="W21" s="23" t="n">
        <f aca="false">R21+S21-T21</f>
        <v>162413.181381381</v>
      </c>
      <c r="X21" s="23" t="n">
        <f aca="false">R21-W21</f>
        <v>-5520</v>
      </c>
      <c r="Y21" s="23" t="n">
        <f aca="false">Q21-U21</f>
        <v>5520</v>
      </c>
      <c r="Z21" s="24" t="n">
        <f aca="false">Y21/Q21</f>
        <v>0.0390136335686873</v>
      </c>
    </row>
    <row r="22" customFormat="false" ht="12.8" hidden="false" customHeight="false" outlineLevel="0" collapsed="false">
      <c r="A22" s="32"/>
      <c r="B22" s="25" t="s">
        <v>36</v>
      </c>
      <c r="C22" s="20" t="n">
        <v>10634</v>
      </c>
      <c r="D22" s="20" t="n">
        <v>3920</v>
      </c>
      <c r="E22" s="20" t="n">
        <v>3811</v>
      </c>
      <c r="F22" s="20" t="n">
        <v>2787</v>
      </c>
      <c r="G22" s="20" t="n">
        <v>508</v>
      </c>
      <c r="H22" s="20" t="n">
        <v>7662</v>
      </c>
      <c r="I22" s="20" t="n">
        <v>9583</v>
      </c>
      <c r="J22" s="20" t="n">
        <v>19126</v>
      </c>
      <c r="K22" s="20" t="n">
        <v>4773</v>
      </c>
      <c r="L22" s="20" t="n">
        <v>7371</v>
      </c>
      <c r="M22" s="20" t="n">
        <v>7550</v>
      </c>
      <c r="N22" s="20" t="n">
        <v>3695</v>
      </c>
      <c r="O22" s="20" t="n">
        <v>7564</v>
      </c>
      <c r="P22" s="20" t="n">
        <v>20</v>
      </c>
      <c r="Q22" s="26" t="n">
        <v>88984</v>
      </c>
      <c r="R22" s="20" t="n">
        <f aca="false">P$57*P22+Q$57</f>
        <v>157537.321921922</v>
      </c>
      <c r="S22" s="27" t="n">
        <f aca="false">Q22-R22</f>
        <v>-68553.3219219219</v>
      </c>
      <c r="T22" s="23" t="n">
        <f aca="false">T10</f>
        <v>-69281.6552552553</v>
      </c>
      <c r="U22" s="23" t="n">
        <f aca="false">R22+T22</f>
        <v>88255.6666666667</v>
      </c>
      <c r="V22" s="23" t="n">
        <f aca="false">Q22-T22</f>
        <v>158265.655255255</v>
      </c>
      <c r="W22" s="23" t="n">
        <f aca="false">R22+S22-T22</f>
        <v>158265.655255255</v>
      </c>
      <c r="X22" s="23" t="n">
        <f aca="false">R22-W22</f>
        <v>-728.333333333343</v>
      </c>
      <c r="Y22" s="23" t="n">
        <f aca="false">Q22-U22</f>
        <v>728.333333333343</v>
      </c>
      <c r="Z22" s="24" t="n">
        <f aca="false">Y22/Q22</f>
        <v>0.00818499205849752</v>
      </c>
    </row>
    <row r="23" customFormat="false" ht="12.8" hidden="false" customHeight="false" outlineLevel="0" collapsed="false">
      <c r="A23" s="32"/>
      <c r="B23" s="25" t="s">
        <v>37</v>
      </c>
      <c r="C23" s="20" t="n">
        <v>19013</v>
      </c>
      <c r="D23" s="20" t="n">
        <v>7805</v>
      </c>
      <c r="E23" s="20" t="n">
        <v>7073</v>
      </c>
      <c r="F23" s="20" t="n">
        <v>5808</v>
      </c>
      <c r="G23" s="20" t="n">
        <v>909</v>
      </c>
      <c r="H23" s="20" t="n">
        <v>13399</v>
      </c>
      <c r="I23" s="20" t="n">
        <v>19008</v>
      </c>
      <c r="J23" s="20" t="n">
        <v>31972</v>
      </c>
      <c r="K23" s="20" t="n">
        <v>11015</v>
      </c>
      <c r="L23" s="20" t="n">
        <v>13633</v>
      </c>
      <c r="M23" s="20" t="n">
        <v>13232</v>
      </c>
      <c r="N23" s="20" t="n">
        <v>7267</v>
      </c>
      <c r="O23" s="20" t="n">
        <v>13194</v>
      </c>
      <c r="P23" s="20" t="n">
        <v>21</v>
      </c>
      <c r="Q23" s="26" t="n">
        <v>163328</v>
      </c>
      <c r="R23" s="20" t="n">
        <f aca="false">P$57*P23+Q$57</f>
        <v>158181.462462462</v>
      </c>
      <c r="S23" s="27" t="n">
        <f aca="false">Q23-R23</f>
        <v>5146.53753753752</v>
      </c>
      <c r="T23" s="23" t="n">
        <f aca="false">T11</f>
        <v>2005.20420420419</v>
      </c>
      <c r="U23" s="23" t="n">
        <f aca="false">R23+T23</f>
        <v>160186.666666667</v>
      </c>
      <c r="V23" s="23" t="n">
        <f aca="false">Q23-T23</f>
        <v>161322.795795796</v>
      </c>
      <c r="W23" s="23" t="n">
        <f aca="false">R23+S23-T23</f>
        <v>161322.795795796</v>
      </c>
      <c r="X23" s="23" t="n">
        <f aca="false">R23-W23</f>
        <v>-3141.33333333331</v>
      </c>
      <c r="Y23" s="23" t="n">
        <f aca="false">Q23-U23</f>
        <v>3141.33333333331</v>
      </c>
      <c r="Z23" s="24" t="n">
        <f aca="false">Y23/Q23</f>
        <v>0.0192332810867292</v>
      </c>
    </row>
    <row r="24" customFormat="false" ht="12.8" hidden="false" customHeight="false" outlineLevel="0" collapsed="false">
      <c r="A24" s="32"/>
      <c r="B24" s="25" t="s">
        <v>38</v>
      </c>
      <c r="C24" s="20" t="n">
        <v>19607</v>
      </c>
      <c r="D24" s="20" t="n">
        <v>7356</v>
      </c>
      <c r="E24" s="20" t="n">
        <v>6799</v>
      </c>
      <c r="F24" s="20" t="n">
        <v>5661</v>
      </c>
      <c r="G24" s="20" t="n">
        <v>863</v>
      </c>
      <c r="H24" s="20" t="n">
        <v>13298</v>
      </c>
      <c r="I24" s="20" t="n">
        <v>18091</v>
      </c>
      <c r="J24" s="20" t="n">
        <v>32174</v>
      </c>
      <c r="K24" s="20" t="n">
        <v>10810</v>
      </c>
      <c r="L24" s="20" t="n">
        <v>13772</v>
      </c>
      <c r="M24" s="20" t="n">
        <v>12780</v>
      </c>
      <c r="N24" s="20" t="n">
        <v>7004</v>
      </c>
      <c r="O24" s="20" t="n">
        <v>13039</v>
      </c>
      <c r="P24" s="20" t="n">
        <v>22</v>
      </c>
      <c r="Q24" s="26" t="n">
        <v>161254</v>
      </c>
      <c r="R24" s="20" t="n">
        <f aca="false">P$57*P24+Q$57</f>
        <v>158825.603003003</v>
      </c>
      <c r="S24" s="27" t="n">
        <f aca="false">Q24-R24</f>
        <v>2428.39699699698</v>
      </c>
      <c r="T24" s="23" t="n">
        <f aca="false">T12</f>
        <v>-248.26966966968</v>
      </c>
      <c r="U24" s="23" t="n">
        <f aca="false">R24+T24</f>
        <v>158577.333333333</v>
      </c>
      <c r="V24" s="23" t="n">
        <f aca="false">Q24-T24</f>
        <v>161502.26966967</v>
      </c>
      <c r="W24" s="23" t="n">
        <f aca="false">R24+S24-T24</f>
        <v>161502.26966967</v>
      </c>
      <c r="X24" s="23" t="n">
        <f aca="false">R24-W24</f>
        <v>-2676.66666666666</v>
      </c>
      <c r="Y24" s="23" t="n">
        <f aca="false">Q24-U24</f>
        <v>2676.66666666666</v>
      </c>
      <c r="Z24" s="24" t="n">
        <f aca="false">Y24/Q24</f>
        <v>0.0165990714442225</v>
      </c>
    </row>
    <row r="25" customFormat="false" ht="12.8" hidden="false" customHeight="false" outlineLevel="0" collapsed="false">
      <c r="A25" s="32"/>
      <c r="B25" s="25" t="s">
        <v>39</v>
      </c>
      <c r="C25" s="20" t="n">
        <v>17189</v>
      </c>
      <c r="D25" s="20" t="n">
        <v>6152</v>
      </c>
      <c r="E25" s="20" t="n">
        <v>5891</v>
      </c>
      <c r="F25" s="20" t="n">
        <v>5005</v>
      </c>
      <c r="G25" s="20" t="n">
        <v>1239</v>
      </c>
      <c r="H25" s="20" t="n">
        <v>11707</v>
      </c>
      <c r="I25" s="20" t="n">
        <v>21703</v>
      </c>
      <c r="J25" s="20" t="n">
        <v>27821</v>
      </c>
      <c r="K25" s="20" t="n">
        <v>10454</v>
      </c>
      <c r="L25" s="20" t="n">
        <v>12525</v>
      </c>
      <c r="M25" s="20" t="n">
        <v>11029</v>
      </c>
      <c r="N25" s="20" t="n">
        <v>6394</v>
      </c>
      <c r="O25" s="20" t="n">
        <v>11863</v>
      </c>
      <c r="P25" s="20" t="n">
        <v>23</v>
      </c>
      <c r="Q25" s="26" t="n">
        <v>148972</v>
      </c>
      <c r="R25" s="20" t="n">
        <f aca="false">P$57*P25+Q$57</f>
        <v>159469.743543544</v>
      </c>
      <c r="S25" s="27" t="n">
        <f aca="false">Q25-R25</f>
        <v>-10497.7435435436</v>
      </c>
      <c r="T25" s="23" t="n">
        <f aca="false">T13</f>
        <v>-11044.0768768769</v>
      </c>
      <c r="U25" s="23" t="n">
        <f aca="false">R25+T25</f>
        <v>148425.666666667</v>
      </c>
      <c r="V25" s="23" t="n">
        <f aca="false">Q25-T25</f>
        <v>160016.076876877</v>
      </c>
      <c r="W25" s="23" t="n">
        <f aca="false">R25+S25-T25</f>
        <v>160016.076876877</v>
      </c>
      <c r="X25" s="23" t="n">
        <f aca="false">R25-W25</f>
        <v>-546.333333333314</v>
      </c>
      <c r="Y25" s="23" t="n">
        <f aca="false">Q25-U25</f>
        <v>546.333333333314</v>
      </c>
      <c r="Z25" s="24" t="n">
        <f aca="false">Y25/Q25</f>
        <v>0.00366735583420585</v>
      </c>
    </row>
    <row r="26" customFormat="false" ht="12.8" hidden="false" customHeight="false" outlineLevel="0" collapsed="false">
      <c r="A26" s="32"/>
      <c r="B26" s="25" t="s">
        <v>40</v>
      </c>
      <c r="C26" s="20" t="n">
        <v>21168</v>
      </c>
      <c r="D26" s="20" t="n">
        <v>7587</v>
      </c>
      <c r="E26" s="20" t="n">
        <v>7864</v>
      </c>
      <c r="F26" s="20" t="n">
        <v>6884</v>
      </c>
      <c r="G26" s="20" t="n">
        <v>1147</v>
      </c>
      <c r="H26" s="20" t="n">
        <v>14158</v>
      </c>
      <c r="I26" s="20" t="n">
        <v>22612</v>
      </c>
      <c r="J26" s="20" t="n">
        <v>37063</v>
      </c>
      <c r="K26" s="20" t="n">
        <v>10700</v>
      </c>
      <c r="L26" s="20" t="n">
        <v>15926</v>
      </c>
      <c r="M26" s="20" t="n">
        <v>14543</v>
      </c>
      <c r="N26" s="20" t="n">
        <v>8246</v>
      </c>
      <c r="O26" s="20" t="n">
        <v>14505</v>
      </c>
      <c r="P26" s="20" t="n">
        <v>24</v>
      </c>
      <c r="Q26" s="26" t="n">
        <v>182403</v>
      </c>
      <c r="R26" s="20" t="n">
        <f aca="false">P$57*P26+Q$57</f>
        <v>160113.884084084</v>
      </c>
      <c r="S26" s="27" t="n">
        <f aca="false">Q26-R26</f>
        <v>22289.1159159159</v>
      </c>
      <c r="T26" s="23" t="n">
        <f aca="false">T14</f>
        <v>18800.7825825826</v>
      </c>
      <c r="U26" s="23" t="n">
        <f aca="false">R26+T26</f>
        <v>178914.666666667</v>
      </c>
      <c r="V26" s="23" t="n">
        <f aca="false">Q26-T26</f>
        <v>163602.217417417</v>
      </c>
      <c r="W26" s="23" t="n">
        <f aca="false">R26+S26-T26</f>
        <v>163602.217417417</v>
      </c>
      <c r="X26" s="23" t="n">
        <f aca="false">R26-W26</f>
        <v>-3488.33333333334</v>
      </c>
      <c r="Y26" s="23" t="n">
        <f aca="false">Q26-U26</f>
        <v>3488.33333333334</v>
      </c>
      <c r="Z26" s="24" t="n">
        <f aca="false">Y26/Q26</f>
        <v>0.0191243199581879</v>
      </c>
    </row>
    <row r="27" customFormat="false" ht="12.8" hidden="false" customHeight="false" outlineLevel="0" collapsed="false">
      <c r="A27" s="33" t="n">
        <v>2016</v>
      </c>
      <c r="B27" s="17" t="s">
        <v>41</v>
      </c>
      <c r="C27" s="18" t="n">
        <v>15087</v>
      </c>
      <c r="D27" s="18" t="n">
        <v>5489</v>
      </c>
      <c r="E27" s="18" t="n">
        <v>5718</v>
      </c>
      <c r="F27" s="18" t="n">
        <v>4666</v>
      </c>
      <c r="G27" s="18" t="n">
        <v>840</v>
      </c>
      <c r="H27" s="18" t="n">
        <v>10675</v>
      </c>
      <c r="I27" s="18" t="n">
        <v>20136</v>
      </c>
      <c r="J27" s="18" t="n">
        <v>27080</v>
      </c>
      <c r="K27" s="18" t="n">
        <v>9380</v>
      </c>
      <c r="L27" s="18" t="n">
        <v>11373</v>
      </c>
      <c r="M27" s="18" t="n">
        <v>10965</v>
      </c>
      <c r="N27" s="18" t="n">
        <v>5830</v>
      </c>
      <c r="O27" s="18" t="n">
        <v>10811</v>
      </c>
      <c r="P27" s="18" t="n">
        <v>25</v>
      </c>
      <c r="Q27" s="19" t="n">
        <v>138050</v>
      </c>
      <c r="R27" s="20" t="n">
        <f aca="false">P$57*P27+Q$57</f>
        <v>160758.024624625</v>
      </c>
      <c r="S27" s="21" t="n">
        <f aca="false">Q27-R27</f>
        <v>-22708.0246246246</v>
      </c>
      <c r="T27" s="23" t="n">
        <f aca="false">T15</f>
        <v>-21031.6714714715</v>
      </c>
      <c r="U27" s="23" t="n">
        <f aca="false">R27+T27</f>
        <v>139726.353153153</v>
      </c>
      <c r="V27" s="23" t="n">
        <f aca="false">Q27-T27</f>
        <v>159081.671471472</v>
      </c>
      <c r="W27" s="23" t="n">
        <f aca="false">R27+S27-T27</f>
        <v>159081.671471472</v>
      </c>
      <c r="X27" s="23" t="n">
        <f aca="false">R27-W27</f>
        <v>1676.35315315315</v>
      </c>
      <c r="Y27" s="23" t="n">
        <f aca="false">Q27-U27</f>
        <v>-1676.35315315315</v>
      </c>
      <c r="Z27" s="24" t="n">
        <f aca="false">Y27/Q27</f>
        <v>-0.0121430869478678</v>
      </c>
    </row>
    <row r="28" customFormat="false" ht="12.8" hidden="false" customHeight="false" outlineLevel="0" collapsed="false">
      <c r="A28" s="33"/>
      <c r="B28" s="25" t="s">
        <v>30</v>
      </c>
      <c r="C28" s="20" t="n">
        <v>16618</v>
      </c>
      <c r="D28" s="20" t="n">
        <v>6138</v>
      </c>
      <c r="E28" s="20" t="n">
        <v>6020</v>
      </c>
      <c r="F28" s="20" t="n">
        <v>5280</v>
      </c>
      <c r="G28" s="20" t="n">
        <v>1217</v>
      </c>
      <c r="H28" s="20" t="n">
        <v>11635</v>
      </c>
      <c r="I28" s="20" t="n">
        <v>30618</v>
      </c>
      <c r="J28" s="20" t="n">
        <v>32495</v>
      </c>
      <c r="K28" s="20" t="n">
        <v>13596</v>
      </c>
      <c r="L28" s="20" t="n">
        <v>12872</v>
      </c>
      <c r="M28" s="20" t="n">
        <v>11929</v>
      </c>
      <c r="N28" s="20" t="n">
        <v>6483</v>
      </c>
      <c r="O28" s="20" t="n">
        <v>11329</v>
      </c>
      <c r="P28" s="20" t="n">
        <v>26</v>
      </c>
      <c r="Q28" s="26" t="n">
        <v>166230</v>
      </c>
      <c r="R28" s="20" t="n">
        <f aca="false">P$57*P28+Q$57</f>
        <v>161402.165165165</v>
      </c>
      <c r="S28" s="27" t="n">
        <f aca="false">Q28-R28</f>
        <v>4827.83483483482</v>
      </c>
      <c r="T28" s="23" t="n">
        <f aca="false">T16</f>
        <v>-2336.81201201202</v>
      </c>
      <c r="U28" s="23" t="n">
        <f aca="false">R28+T28</f>
        <v>159065.353153153</v>
      </c>
      <c r="V28" s="23" t="n">
        <f aca="false">Q28-T28</f>
        <v>168566.812012012</v>
      </c>
      <c r="W28" s="23" t="n">
        <f aca="false">R28+S28-T28</f>
        <v>168566.812012012</v>
      </c>
      <c r="X28" s="23" t="n">
        <f aca="false">R28-W28</f>
        <v>-7164.64684684685</v>
      </c>
      <c r="Y28" s="23" t="n">
        <f aca="false">Q28-U28</f>
        <v>7164.64684684685</v>
      </c>
      <c r="Z28" s="24" t="n">
        <f aca="false">Y28/Q28</f>
        <v>0.0431008051906807</v>
      </c>
    </row>
    <row r="29" customFormat="false" ht="12.8" hidden="false" customHeight="false" outlineLevel="0" collapsed="false">
      <c r="A29" s="33"/>
      <c r="B29" s="28" t="s">
        <v>31</v>
      </c>
      <c r="C29" s="29" t="n">
        <v>22493</v>
      </c>
      <c r="D29" s="29" t="n">
        <v>8379</v>
      </c>
      <c r="E29" s="29" t="n">
        <v>8423</v>
      </c>
      <c r="F29" s="29" t="n">
        <v>6695</v>
      </c>
      <c r="G29" s="29" t="n">
        <v>4533</v>
      </c>
      <c r="H29" s="29" t="n">
        <v>15722</v>
      </c>
      <c r="I29" s="29" t="n">
        <v>35623</v>
      </c>
      <c r="J29" s="29" t="n">
        <v>37260</v>
      </c>
      <c r="K29" s="29" t="n">
        <v>14677</v>
      </c>
      <c r="L29" s="29" t="n">
        <v>17018</v>
      </c>
      <c r="M29" s="29" t="n">
        <v>15138</v>
      </c>
      <c r="N29" s="29" t="n">
        <v>8501</v>
      </c>
      <c r="O29" s="29" t="n">
        <v>15519</v>
      </c>
      <c r="P29" s="29" t="n">
        <v>27</v>
      </c>
      <c r="Q29" s="30" t="n">
        <v>209981</v>
      </c>
      <c r="R29" s="20" t="n">
        <f aca="false">P$57*P29+Q$57</f>
        <v>162046.305705706</v>
      </c>
      <c r="S29" s="31" t="n">
        <f aca="false">Q29-R29</f>
        <v>47934.6942942943</v>
      </c>
      <c r="T29" s="23" t="n">
        <f aca="false">T17</f>
        <v>40383.7141141141</v>
      </c>
      <c r="U29" s="23" t="n">
        <f aca="false">R29+T29</f>
        <v>202430.01981982</v>
      </c>
      <c r="V29" s="23" t="n">
        <f aca="false">Q29-T29</f>
        <v>169597.285885886</v>
      </c>
      <c r="W29" s="23" t="n">
        <f aca="false">R29+S29-T29</f>
        <v>169597.285885886</v>
      </c>
      <c r="X29" s="23" t="n">
        <f aca="false">R29-W29</f>
        <v>-7550.98018018017</v>
      </c>
      <c r="Y29" s="23" t="n">
        <f aca="false">Q29-U29</f>
        <v>7550.98018018017</v>
      </c>
      <c r="Z29" s="24" t="n">
        <f aca="false">Y29/Q29</f>
        <v>0.0359603020281843</v>
      </c>
    </row>
    <row r="30" customFormat="false" ht="12.8" hidden="false" customHeight="false" outlineLevel="0" collapsed="false">
      <c r="A30" s="33"/>
      <c r="B30" s="34" t="s">
        <v>32</v>
      </c>
      <c r="C30" s="35" t="n">
        <v>18601</v>
      </c>
      <c r="D30" s="35" t="n">
        <v>7025</v>
      </c>
      <c r="E30" s="35" t="n">
        <v>6871</v>
      </c>
      <c r="F30" s="35" t="n">
        <v>5548</v>
      </c>
      <c r="G30" s="35" t="n">
        <v>5869</v>
      </c>
      <c r="H30" s="35" t="n">
        <v>13383</v>
      </c>
      <c r="I30" s="35" t="n">
        <v>29547</v>
      </c>
      <c r="J30" s="35" t="n">
        <v>31892</v>
      </c>
      <c r="K30" s="35" t="n">
        <v>16195</v>
      </c>
      <c r="L30" s="35" t="n">
        <v>14134</v>
      </c>
      <c r="M30" s="35" t="n">
        <v>12446</v>
      </c>
      <c r="N30" s="35" t="n">
        <v>6779</v>
      </c>
      <c r="O30" s="35" t="n">
        <v>12456</v>
      </c>
      <c r="P30" s="35" t="n">
        <v>28</v>
      </c>
      <c r="Q30" s="36" t="n">
        <v>180746</v>
      </c>
      <c r="R30" s="20" t="n">
        <f aca="false">P$57*P30+Q$57</f>
        <v>162690.446246246</v>
      </c>
      <c r="S30" s="27" t="n">
        <f aca="false">Q30-R30</f>
        <v>18055.5537537537</v>
      </c>
      <c r="T30" s="23" t="n">
        <f aca="false">T18</f>
        <v>16135.9069069069</v>
      </c>
      <c r="U30" s="23" t="n">
        <f aca="false">R30+T30</f>
        <v>178826.353153153</v>
      </c>
      <c r="V30" s="23" t="n">
        <f aca="false">Q30-T30</f>
        <v>164610.093093093</v>
      </c>
      <c r="W30" s="23" t="n">
        <f aca="false">R30+S30-T30</f>
        <v>164610.093093093</v>
      </c>
      <c r="X30" s="23" t="n">
        <f aca="false">R30-W30</f>
        <v>-1919.64684684685</v>
      </c>
      <c r="Y30" s="23" t="n">
        <f aca="false">Q30-U30</f>
        <v>1919.64684684685</v>
      </c>
      <c r="Z30" s="24" t="n">
        <f aca="false">Y30/Q30</f>
        <v>0.0106206878539323</v>
      </c>
    </row>
    <row r="31" customFormat="false" ht="12.8" hidden="false" customHeight="false" outlineLevel="0" collapsed="false">
      <c r="A31" s="33"/>
      <c r="B31" s="34" t="s">
        <v>33</v>
      </c>
      <c r="C31" s="35" t="n">
        <v>17463</v>
      </c>
      <c r="D31" s="35" t="n">
        <v>7000</v>
      </c>
      <c r="E31" s="35" t="n">
        <v>6225</v>
      </c>
      <c r="F31" s="35" t="n">
        <v>5159</v>
      </c>
      <c r="G31" s="35" t="n">
        <v>4798</v>
      </c>
      <c r="H31" s="35" t="n">
        <v>12874</v>
      </c>
      <c r="I31" s="35" t="n">
        <v>29527</v>
      </c>
      <c r="J31" s="35" t="n">
        <v>30541</v>
      </c>
      <c r="K31" s="35" t="n">
        <v>14679</v>
      </c>
      <c r="L31" s="35" t="n">
        <v>13611</v>
      </c>
      <c r="M31" s="35" t="n">
        <v>11560</v>
      </c>
      <c r="N31" s="35" t="n">
        <v>6432</v>
      </c>
      <c r="O31" s="35" t="n">
        <v>11861</v>
      </c>
      <c r="P31" s="35" t="n">
        <v>29</v>
      </c>
      <c r="Q31" s="36" t="n">
        <v>171730</v>
      </c>
      <c r="R31" s="20" t="n">
        <f aca="false">P$57*P31+Q$57</f>
        <v>163334.586786787</v>
      </c>
      <c r="S31" s="27" t="n">
        <f aca="false">Q31-R31</f>
        <v>8395.41321321321</v>
      </c>
      <c r="T31" s="23" t="n">
        <f aca="false">T19</f>
        <v>-3379.9003003003</v>
      </c>
      <c r="U31" s="23" t="n">
        <f aca="false">R31+T31</f>
        <v>159954.686486487</v>
      </c>
      <c r="V31" s="23" t="n">
        <f aca="false">Q31-T31</f>
        <v>175109.9003003</v>
      </c>
      <c r="W31" s="23" t="n">
        <f aca="false">R31+S31-T31</f>
        <v>175109.9003003</v>
      </c>
      <c r="X31" s="23" t="n">
        <f aca="false">R31-W31</f>
        <v>-11775.3135135135</v>
      </c>
      <c r="Y31" s="23" t="n">
        <f aca="false">Q31-U31</f>
        <v>11775.3135135135</v>
      </c>
      <c r="Z31" s="24" t="n">
        <f aca="false">Y31/Q31</f>
        <v>0.0685687620888226</v>
      </c>
    </row>
    <row r="32" customFormat="false" ht="12.8" hidden="false" customHeight="false" outlineLevel="0" collapsed="false">
      <c r="A32" s="33"/>
      <c r="B32" s="34" t="s">
        <v>34</v>
      </c>
      <c r="C32" s="35" t="n">
        <v>24478</v>
      </c>
      <c r="D32" s="35" t="n">
        <v>9159</v>
      </c>
      <c r="E32" s="35" t="n">
        <v>8835</v>
      </c>
      <c r="F32" s="35" t="n">
        <v>7198</v>
      </c>
      <c r="G32" s="35" t="n">
        <v>5682</v>
      </c>
      <c r="H32" s="35" t="n">
        <v>17201</v>
      </c>
      <c r="I32" s="35" t="n">
        <v>31780</v>
      </c>
      <c r="J32" s="35" t="n">
        <v>38285</v>
      </c>
      <c r="K32" s="35" t="n">
        <v>14279</v>
      </c>
      <c r="L32" s="35" t="n">
        <v>18335</v>
      </c>
      <c r="M32" s="35" t="n">
        <v>16936</v>
      </c>
      <c r="N32" s="35" t="n">
        <v>8824</v>
      </c>
      <c r="O32" s="35" t="n">
        <v>16297</v>
      </c>
      <c r="P32" s="35" t="n">
        <v>30</v>
      </c>
      <c r="Q32" s="36" t="n">
        <v>217289</v>
      </c>
      <c r="R32" s="20" t="n">
        <f aca="false">P$57*P32+Q$57</f>
        <v>163978.727327327</v>
      </c>
      <c r="S32" s="27" t="n">
        <f aca="false">Q32-R32</f>
        <v>53310.2726726727</v>
      </c>
      <c r="T32" s="23" t="n">
        <f aca="false">T20</f>
        <v>50920.9591591592</v>
      </c>
      <c r="U32" s="23" t="n">
        <f aca="false">R32+T32</f>
        <v>214899.686486486</v>
      </c>
      <c r="V32" s="23" t="n">
        <f aca="false">Q32-T32</f>
        <v>166368.040840841</v>
      </c>
      <c r="W32" s="23" t="n">
        <f aca="false">R32+S32-T32</f>
        <v>166368.040840841</v>
      </c>
      <c r="X32" s="23" t="n">
        <f aca="false">R32-W32</f>
        <v>-2389.31351351351</v>
      </c>
      <c r="Y32" s="23" t="n">
        <f aca="false">Q32-U32</f>
        <v>2389.31351351351</v>
      </c>
      <c r="Z32" s="24" t="n">
        <f aca="false">Y32/Q32</f>
        <v>0.0109960168877095</v>
      </c>
    </row>
    <row r="33" customFormat="false" ht="12.8" hidden="false" customHeight="false" outlineLevel="0" collapsed="false">
      <c r="A33" s="33"/>
      <c r="B33" s="34" t="s">
        <v>35</v>
      </c>
      <c r="C33" s="35" t="n">
        <v>15197</v>
      </c>
      <c r="D33" s="35" t="n">
        <v>5696</v>
      </c>
      <c r="E33" s="35" t="n">
        <v>5251</v>
      </c>
      <c r="F33" s="35" t="n">
        <v>4248</v>
      </c>
      <c r="G33" s="35" t="n">
        <v>2554</v>
      </c>
      <c r="H33" s="35" t="n">
        <v>11243</v>
      </c>
      <c r="I33" s="35" t="n">
        <v>12695</v>
      </c>
      <c r="J33" s="35" t="n">
        <v>27455</v>
      </c>
      <c r="K33" s="35" t="n">
        <v>7446</v>
      </c>
      <c r="L33" s="35" t="n">
        <v>10859</v>
      </c>
      <c r="M33" s="35" t="n">
        <v>10152</v>
      </c>
      <c r="N33" s="35" t="n">
        <v>5292</v>
      </c>
      <c r="O33" s="35" t="n">
        <v>10282</v>
      </c>
      <c r="P33" s="35" t="n">
        <v>31</v>
      </c>
      <c r="Q33" s="36" t="n">
        <v>128370</v>
      </c>
      <c r="R33" s="20" t="n">
        <f aca="false">P$57*P33+Q$57</f>
        <v>164622.867867868</v>
      </c>
      <c r="S33" s="27" t="n">
        <f aca="false">Q33-R33</f>
        <v>-36252.8678678679</v>
      </c>
      <c r="T33" s="23" t="n">
        <f aca="false">T21</f>
        <v>-20924.1813813814</v>
      </c>
      <c r="U33" s="23" t="n">
        <f aca="false">R33+T33</f>
        <v>143698.686486487</v>
      </c>
      <c r="V33" s="23" t="n">
        <f aca="false">Q33-T33</f>
        <v>149294.181381381</v>
      </c>
      <c r="W33" s="23" t="n">
        <f aca="false">R33+S33-T33</f>
        <v>149294.181381381</v>
      </c>
      <c r="X33" s="23" t="n">
        <f aca="false">R33-W33</f>
        <v>15328.6864864865</v>
      </c>
      <c r="Y33" s="23" t="n">
        <f aca="false">Q33-U33</f>
        <v>-15328.6864864865</v>
      </c>
      <c r="Z33" s="24" t="n">
        <f aca="false">Y33/Q33</f>
        <v>-0.119410193086286</v>
      </c>
    </row>
    <row r="34" customFormat="false" ht="12.8" hidden="false" customHeight="false" outlineLevel="0" collapsed="false">
      <c r="A34" s="33"/>
      <c r="B34" s="34" t="s">
        <v>36</v>
      </c>
      <c r="C34" s="35" t="n">
        <v>11021</v>
      </c>
      <c r="D34" s="35" t="n">
        <v>4030</v>
      </c>
      <c r="E34" s="35" t="n">
        <v>3768</v>
      </c>
      <c r="F34" s="35" t="n">
        <v>3023</v>
      </c>
      <c r="G34" s="35" t="n">
        <v>653</v>
      </c>
      <c r="H34" s="35" t="n">
        <v>8139</v>
      </c>
      <c r="I34" s="35" t="n">
        <v>9990</v>
      </c>
      <c r="J34" s="35" t="n">
        <v>20348</v>
      </c>
      <c r="K34" s="35" t="n">
        <v>6142</v>
      </c>
      <c r="L34" s="35" t="n">
        <v>8014</v>
      </c>
      <c r="M34" s="35" t="n">
        <v>7617</v>
      </c>
      <c r="N34" s="35" t="n">
        <v>4272</v>
      </c>
      <c r="O34" s="35" t="n">
        <v>8097</v>
      </c>
      <c r="P34" s="35" t="n">
        <v>32</v>
      </c>
      <c r="Q34" s="36" t="n">
        <v>95114</v>
      </c>
      <c r="R34" s="20" t="n">
        <f aca="false">P$57*P34+Q$57</f>
        <v>165267.008408408</v>
      </c>
      <c r="S34" s="27" t="n">
        <f aca="false">Q34-R34</f>
        <v>-70153.0084084084</v>
      </c>
      <c r="T34" s="23" t="n">
        <f aca="false">T22</f>
        <v>-69281.6552552553</v>
      </c>
      <c r="U34" s="23" t="n">
        <f aca="false">R34+T34</f>
        <v>95985.3531531532</v>
      </c>
      <c r="V34" s="23" t="n">
        <f aca="false">Q34-T34</f>
        <v>164395.655255255</v>
      </c>
      <c r="W34" s="23" t="n">
        <f aca="false">R34+S34-T34</f>
        <v>164395.655255255</v>
      </c>
      <c r="X34" s="23" t="n">
        <f aca="false">R34-W34</f>
        <v>871.353153153148</v>
      </c>
      <c r="Y34" s="23" t="n">
        <f aca="false">Q34-U34</f>
        <v>-871.353153153148</v>
      </c>
      <c r="Z34" s="24" t="n">
        <f aca="false">Y34/Q34</f>
        <v>-0.00916114508014749</v>
      </c>
    </row>
    <row r="35" customFormat="false" ht="12.8" hidden="false" customHeight="false" outlineLevel="0" collapsed="false">
      <c r="A35" s="33"/>
      <c r="B35" s="34" t="s">
        <v>37</v>
      </c>
      <c r="C35" s="35" t="n">
        <v>19750</v>
      </c>
      <c r="D35" s="35" t="n">
        <v>7085</v>
      </c>
      <c r="E35" s="35" t="n">
        <v>7246</v>
      </c>
      <c r="F35" s="35" t="n">
        <v>6126</v>
      </c>
      <c r="G35" s="35" t="n">
        <v>864</v>
      </c>
      <c r="H35" s="35" t="n">
        <v>13840</v>
      </c>
      <c r="I35" s="35" t="n">
        <v>20582</v>
      </c>
      <c r="J35" s="35" t="n">
        <v>31686</v>
      </c>
      <c r="K35" s="35" t="n">
        <v>11442</v>
      </c>
      <c r="L35" s="35" t="n">
        <v>14179</v>
      </c>
      <c r="M35" s="35" t="n">
        <v>13640</v>
      </c>
      <c r="N35" s="35" t="n">
        <v>7706</v>
      </c>
      <c r="O35" s="35" t="n">
        <v>13320</v>
      </c>
      <c r="P35" s="35" t="n">
        <v>33</v>
      </c>
      <c r="Q35" s="36" t="n">
        <v>167466</v>
      </c>
      <c r="R35" s="20" t="n">
        <f aca="false">P$57*P35+Q$57</f>
        <v>165911.148948949</v>
      </c>
      <c r="S35" s="27" t="n">
        <f aca="false">Q35-R35</f>
        <v>1554.85105105105</v>
      </c>
      <c r="T35" s="23" t="n">
        <f aca="false">T23</f>
        <v>2005.20420420419</v>
      </c>
      <c r="U35" s="23" t="n">
        <f aca="false">R35+T35</f>
        <v>167916.353153153</v>
      </c>
      <c r="V35" s="23" t="n">
        <f aca="false">Q35-T35</f>
        <v>165460.795795796</v>
      </c>
      <c r="W35" s="23" t="n">
        <f aca="false">R35+S35-T35</f>
        <v>165460.795795796</v>
      </c>
      <c r="X35" s="23" t="n">
        <f aca="false">R35-W35</f>
        <v>450.353153153148</v>
      </c>
      <c r="Y35" s="23" t="n">
        <f aca="false">Q35-U35</f>
        <v>-450.353153153148</v>
      </c>
      <c r="Z35" s="24" t="n">
        <f aca="false">Y35/Q35</f>
        <v>-0.00268922141302203</v>
      </c>
    </row>
    <row r="36" customFormat="false" ht="12.8" hidden="false" customHeight="false" outlineLevel="0" collapsed="false">
      <c r="A36" s="33"/>
      <c r="B36" s="34" t="s">
        <v>38</v>
      </c>
      <c r="C36" s="35" t="n">
        <v>18031</v>
      </c>
      <c r="D36" s="35" t="n">
        <v>7077</v>
      </c>
      <c r="E36" s="35" t="n">
        <v>6437</v>
      </c>
      <c r="F36" s="35" t="n">
        <v>5334</v>
      </c>
      <c r="G36" s="35" t="n">
        <v>938</v>
      </c>
      <c r="H36" s="35" t="n">
        <v>12583</v>
      </c>
      <c r="I36" s="35" t="n">
        <v>19101</v>
      </c>
      <c r="J36" s="35" t="n">
        <v>31057</v>
      </c>
      <c r="K36" s="35" t="n">
        <v>10241</v>
      </c>
      <c r="L36" s="35" t="n">
        <v>12977</v>
      </c>
      <c r="M36" s="35" t="n">
        <v>12191</v>
      </c>
      <c r="N36" s="35" t="n">
        <v>6734</v>
      </c>
      <c r="O36" s="35" t="n">
        <v>11988</v>
      </c>
      <c r="P36" s="35" t="n">
        <v>34</v>
      </c>
      <c r="Q36" s="36" t="n">
        <v>154689</v>
      </c>
      <c r="R36" s="20" t="n">
        <f aca="false">P$57*P36+Q$57</f>
        <v>166555.289489489</v>
      </c>
      <c r="S36" s="27" t="n">
        <f aca="false">Q36-R36</f>
        <v>-11866.2894894895</v>
      </c>
      <c r="T36" s="23" t="n">
        <f aca="false">T24</f>
        <v>-248.26966966968</v>
      </c>
      <c r="U36" s="23" t="n">
        <f aca="false">R36+T36</f>
        <v>166307.01981982</v>
      </c>
      <c r="V36" s="23" t="n">
        <f aca="false">Q36-T36</f>
        <v>154937.26966967</v>
      </c>
      <c r="W36" s="23" t="n">
        <f aca="false">R36+S36-T36</f>
        <v>154937.26966967</v>
      </c>
      <c r="X36" s="23" t="n">
        <f aca="false">R36-W36</f>
        <v>11618.0198198198</v>
      </c>
      <c r="Y36" s="23" t="n">
        <f aca="false">Q36-U36</f>
        <v>-11618.0198198198</v>
      </c>
      <c r="Z36" s="24" t="n">
        <f aca="false">Y36/Q36</f>
        <v>-0.0751056624570577</v>
      </c>
    </row>
    <row r="37" customFormat="false" ht="12.8" hidden="false" customHeight="false" outlineLevel="0" collapsed="false">
      <c r="A37" s="33"/>
      <c r="B37" s="34" t="s">
        <v>39</v>
      </c>
      <c r="C37" s="35" t="n">
        <v>18750</v>
      </c>
      <c r="D37" s="35" t="n">
        <v>6627</v>
      </c>
      <c r="E37" s="35" t="n">
        <v>6351</v>
      </c>
      <c r="F37" s="35" t="n">
        <v>5482</v>
      </c>
      <c r="G37" s="35" t="n">
        <v>1209</v>
      </c>
      <c r="H37" s="35" t="n">
        <v>13139</v>
      </c>
      <c r="I37" s="35" t="n">
        <v>19736</v>
      </c>
      <c r="J37" s="35" t="n">
        <v>33179</v>
      </c>
      <c r="K37" s="35" t="n">
        <v>10851</v>
      </c>
      <c r="L37" s="35" t="n">
        <v>14323</v>
      </c>
      <c r="M37" s="35" t="n">
        <v>12729</v>
      </c>
      <c r="N37" s="35" t="n">
        <v>7046</v>
      </c>
      <c r="O37" s="35" t="n">
        <v>12660</v>
      </c>
      <c r="P37" s="35" t="n">
        <v>35</v>
      </c>
      <c r="Q37" s="36" t="n">
        <v>162082</v>
      </c>
      <c r="R37" s="20" t="n">
        <f aca="false">P$57*P37+Q$57</f>
        <v>167199.43003003</v>
      </c>
      <c r="S37" s="27" t="n">
        <f aca="false">Q37-R37</f>
        <v>-5117.43003003002</v>
      </c>
      <c r="T37" s="23" t="n">
        <f aca="false">T25</f>
        <v>-11044.0768768769</v>
      </c>
      <c r="U37" s="23" t="n">
        <f aca="false">R37+T37</f>
        <v>156155.353153153</v>
      </c>
      <c r="V37" s="23" t="n">
        <f aca="false">Q37-T37</f>
        <v>173126.076876877</v>
      </c>
      <c r="W37" s="23" t="n">
        <f aca="false">R37+S37-T37</f>
        <v>173126.076876877</v>
      </c>
      <c r="X37" s="23" t="n">
        <f aca="false">R37-W37</f>
        <v>-5926.64684684685</v>
      </c>
      <c r="Y37" s="23" t="n">
        <f aca="false">Q37-U37</f>
        <v>5926.64684684685</v>
      </c>
      <c r="Z37" s="24" t="n">
        <f aca="false">Y37/Q37</f>
        <v>0.036565731215353</v>
      </c>
    </row>
    <row r="38" customFormat="false" ht="12.8" hidden="false" customHeight="false" outlineLevel="0" collapsed="false">
      <c r="A38" s="33"/>
      <c r="B38" s="34" t="s">
        <v>40</v>
      </c>
      <c r="C38" s="35" t="n">
        <v>23196</v>
      </c>
      <c r="D38" s="35" t="n">
        <v>8472</v>
      </c>
      <c r="E38" s="35" t="n">
        <v>8529</v>
      </c>
      <c r="F38" s="35" t="n">
        <v>6903</v>
      </c>
      <c r="G38" s="35" t="n">
        <v>1237</v>
      </c>
      <c r="H38" s="35" t="n">
        <v>15390</v>
      </c>
      <c r="I38" s="35" t="n">
        <v>23815</v>
      </c>
      <c r="J38" s="35" t="n">
        <v>36772</v>
      </c>
      <c r="K38" s="35" t="n">
        <v>11471</v>
      </c>
      <c r="L38" s="35" t="n">
        <v>16385</v>
      </c>
      <c r="M38" s="35" t="n">
        <v>15795</v>
      </c>
      <c r="N38" s="35" t="n">
        <v>8940</v>
      </c>
      <c r="O38" s="35" t="n">
        <v>15820</v>
      </c>
      <c r="P38" s="35" t="n">
        <v>36</v>
      </c>
      <c r="Q38" s="36" t="n">
        <v>192725</v>
      </c>
      <c r="R38" s="20" t="n">
        <f aca="false">P$57*P38+Q$57</f>
        <v>167843.570570571</v>
      </c>
      <c r="S38" s="27" t="n">
        <f aca="false">Q38-R38</f>
        <v>24881.4294294294</v>
      </c>
      <c r="T38" s="23" t="n">
        <f aca="false">T26</f>
        <v>18800.7825825826</v>
      </c>
      <c r="U38" s="23" t="n">
        <f aca="false">R38+T38</f>
        <v>186644.353153153</v>
      </c>
      <c r="V38" s="23" t="n">
        <f aca="false">Q38-T38</f>
        <v>173924.217417417</v>
      </c>
      <c r="W38" s="23" t="n">
        <f aca="false">R38+S38-T38</f>
        <v>173924.217417417</v>
      </c>
      <c r="X38" s="23" t="n">
        <f aca="false">R38-W38</f>
        <v>-6080.64684684685</v>
      </c>
      <c r="Y38" s="23" t="n">
        <f aca="false">Q38-U38</f>
        <v>6080.64684684685</v>
      </c>
      <c r="Z38" s="24" t="n">
        <f aca="false">Y38/Q38</f>
        <v>0.0315508981546081</v>
      </c>
    </row>
    <row r="39" customFormat="false" ht="17.35" hidden="false" customHeight="false" outlineLevel="0" collapsed="false">
      <c r="A39" s="33"/>
      <c r="B39" s="34" t="s">
        <v>29</v>
      </c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 t="n">
        <v>37</v>
      </c>
      <c r="Q39" s="36"/>
      <c r="R39" s="20" t="n">
        <f aca="false">P$57*P39+Q$57</f>
        <v>168487.711111111</v>
      </c>
      <c r="S39" s="27"/>
      <c r="T39" s="23" t="n">
        <f aca="false">T3</f>
        <v>-21031.6714714715</v>
      </c>
      <c r="U39" s="23" t="n">
        <f aca="false">R39+T39</f>
        <v>147456.03963964</v>
      </c>
      <c r="V39" s="23"/>
      <c r="W39" s="23"/>
      <c r="X39" s="23"/>
      <c r="Y39" s="23"/>
      <c r="Z39" s="24"/>
    </row>
    <row r="40" customFormat="false" ht="17.35" hidden="false" customHeight="false" outlineLevel="0" collapsed="false">
      <c r="A40" s="33" t="n">
        <v>2017</v>
      </c>
      <c r="B40" s="34" t="s">
        <v>30</v>
      </c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 t="n">
        <v>38</v>
      </c>
      <c r="Q40" s="36"/>
      <c r="R40" s="20" t="n">
        <f aca="false">P$57*P40+Q$57</f>
        <v>169131.851651652</v>
      </c>
      <c r="S40" s="27"/>
      <c r="T40" s="23" t="n">
        <f aca="false">T4</f>
        <v>-2336.81201201202</v>
      </c>
      <c r="U40" s="23" t="n">
        <f aca="false">R40+T40</f>
        <v>166795.03963964</v>
      </c>
      <c r="V40" s="23"/>
      <c r="W40" s="23"/>
      <c r="X40" s="23"/>
      <c r="Y40" s="23"/>
      <c r="Z40" s="24"/>
    </row>
    <row r="41" customFormat="false" ht="17.35" hidden="false" customHeight="false" outlineLevel="0" collapsed="false">
      <c r="A41" s="33"/>
      <c r="B41" s="34" t="s">
        <v>31</v>
      </c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 t="n">
        <v>39</v>
      </c>
      <c r="Q41" s="36"/>
      <c r="R41" s="20" t="n">
        <f aca="false">P$57*P41+Q$57</f>
        <v>169775.992192192</v>
      </c>
      <c r="S41" s="27"/>
      <c r="T41" s="23" t="n">
        <f aca="false">T5</f>
        <v>40383.7141141141</v>
      </c>
      <c r="U41" s="23" t="n">
        <f aca="false">R41+T41</f>
        <v>210159.706306306</v>
      </c>
      <c r="V41" s="23"/>
      <c r="W41" s="23"/>
      <c r="X41" s="23"/>
      <c r="Y41" s="23"/>
      <c r="Z41" s="24"/>
    </row>
    <row r="42" customFormat="false" ht="17.35" hidden="false" customHeight="false" outlineLevel="0" collapsed="false">
      <c r="A42" s="33"/>
      <c r="B42" s="34" t="s">
        <v>32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 t="n">
        <v>40</v>
      </c>
      <c r="Q42" s="36"/>
      <c r="R42" s="20" t="n">
        <f aca="false">P$57*P42+Q$57</f>
        <v>170420.132732733</v>
      </c>
      <c r="S42" s="27"/>
      <c r="T42" s="23" t="n">
        <f aca="false">T6</f>
        <v>16135.9069069069</v>
      </c>
      <c r="U42" s="23" t="n">
        <f aca="false">R42+T42</f>
        <v>186556.03963964</v>
      </c>
      <c r="V42" s="23"/>
      <c r="W42" s="23"/>
      <c r="X42" s="23"/>
      <c r="Y42" s="23"/>
      <c r="Z42" s="24"/>
    </row>
    <row r="43" customFormat="false" ht="17.35" hidden="false" customHeight="false" outlineLevel="0" collapsed="false">
      <c r="A43" s="33"/>
      <c r="B43" s="34" t="s">
        <v>33</v>
      </c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 t="n">
        <v>41</v>
      </c>
      <c r="Q43" s="36"/>
      <c r="R43" s="20" t="n">
        <f aca="false">P$57*P43+Q$57</f>
        <v>171064.273273273</v>
      </c>
      <c r="S43" s="27"/>
      <c r="T43" s="23" t="n">
        <f aca="false">T7</f>
        <v>-3379.9003003003</v>
      </c>
      <c r="U43" s="23" t="n">
        <f aca="false">R43+T43</f>
        <v>167684.372972973</v>
      </c>
      <c r="V43" s="23"/>
      <c r="W43" s="23"/>
      <c r="X43" s="23"/>
      <c r="Y43" s="23"/>
      <c r="Z43" s="24"/>
    </row>
    <row r="44" customFormat="false" ht="17.35" hidden="false" customHeight="false" outlineLevel="0" collapsed="false">
      <c r="A44" s="33"/>
      <c r="B44" s="34" t="s">
        <v>34</v>
      </c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 t="n">
        <v>42</v>
      </c>
      <c r="Q44" s="36"/>
      <c r="R44" s="20" t="n">
        <f aca="false">P$57*P44+Q$57</f>
        <v>171708.413813814</v>
      </c>
      <c r="S44" s="27"/>
      <c r="T44" s="23" t="n">
        <f aca="false">T8</f>
        <v>50920.9591591592</v>
      </c>
      <c r="U44" s="23" t="n">
        <f aca="false">R44+T44</f>
        <v>222629.372972973</v>
      </c>
      <c r="V44" s="23"/>
      <c r="W44" s="23"/>
      <c r="X44" s="23"/>
      <c r="Y44" s="23"/>
      <c r="Z44" s="24"/>
    </row>
    <row r="45" customFormat="false" ht="17.35" hidden="false" customHeight="false" outlineLevel="0" collapsed="false">
      <c r="A45" s="33"/>
      <c r="B45" s="34" t="s">
        <v>35</v>
      </c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 t="n">
        <v>43</v>
      </c>
      <c r="Q45" s="36"/>
      <c r="R45" s="20" t="n">
        <f aca="false">P$57*P45+Q$57</f>
        <v>172352.554354354</v>
      </c>
      <c r="S45" s="27"/>
      <c r="T45" s="23" t="n">
        <f aca="false">T9</f>
        <v>-20924.1813813814</v>
      </c>
      <c r="U45" s="23" t="n">
        <f aca="false">R45+T45</f>
        <v>151428.372972973</v>
      </c>
      <c r="V45" s="23"/>
      <c r="W45" s="23"/>
      <c r="X45" s="23"/>
      <c r="Y45" s="23"/>
      <c r="Z45" s="24"/>
    </row>
    <row r="46" customFormat="false" ht="17.35" hidden="false" customHeight="false" outlineLevel="0" collapsed="false">
      <c r="A46" s="33"/>
      <c r="B46" s="34" t="s">
        <v>36</v>
      </c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 t="n">
        <v>44</v>
      </c>
      <c r="Q46" s="36"/>
      <c r="R46" s="20" t="n">
        <f aca="false">P$57*P46+Q$57</f>
        <v>172996.694894895</v>
      </c>
      <c r="S46" s="27"/>
      <c r="T46" s="23" t="n">
        <f aca="false">T10</f>
        <v>-69281.6552552553</v>
      </c>
      <c r="U46" s="23" t="n">
        <f aca="false">R46+T46</f>
        <v>103715.03963964</v>
      </c>
      <c r="V46" s="23"/>
      <c r="W46" s="23"/>
      <c r="X46" s="23"/>
      <c r="Y46" s="23"/>
      <c r="Z46" s="24"/>
    </row>
    <row r="47" customFormat="false" ht="17.35" hidden="false" customHeight="false" outlineLevel="0" collapsed="false">
      <c r="A47" s="33"/>
      <c r="B47" s="34" t="s">
        <v>37</v>
      </c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 t="n">
        <v>45</v>
      </c>
      <c r="Q47" s="36"/>
      <c r="R47" s="20" t="n">
        <f aca="false">P$57*P47+Q$57</f>
        <v>173640.835435435</v>
      </c>
      <c r="S47" s="27"/>
      <c r="T47" s="23" t="n">
        <f aca="false">T11</f>
        <v>2005.20420420419</v>
      </c>
      <c r="U47" s="23" t="n">
        <f aca="false">R47+T47</f>
        <v>175646.03963964</v>
      </c>
      <c r="V47" s="23"/>
      <c r="W47" s="23"/>
      <c r="X47" s="23"/>
      <c r="Y47" s="23"/>
      <c r="Z47" s="24"/>
    </row>
    <row r="48" customFormat="false" ht="17.35" hidden="false" customHeight="false" outlineLevel="0" collapsed="false">
      <c r="A48" s="33"/>
      <c r="B48" s="34" t="s">
        <v>38</v>
      </c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 t="n">
        <v>46</v>
      </c>
      <c r="Q48" s="36"/>
      <c r="R48" s="20" t="n">
        <f aca="false">P$57*P48+Q$57</f>
        <v>174284.975975976</v>
      </c>
      <c r="S48" s="27"/>
      <c r="T48" s="23" t="n">
        <f aca="false">T12</f>
        <v>-248.26966966968</v>
      </c>
      <c r="U48" s="23" t="n">
        <f aca="false">R48+T48</f>
        <v>174036.706306306</v>
      </c>
      <c r="V48" s="23"/>
      <c r="W48" s="23"/>
      <c r="X48" s="23"/>
      <c r="Y48" s="23"/>
      <c r="Z48" s="24"/>
    </row>
    <row r="49" customFormat="false" ht="17.35" hidden="false" customHeight="false" outlineLevel="0" collapsed="false">
      <c r="A49" s="33"/>
      <c r="B49" s="34" t="s">
        <v>39</v>
      </c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 t="n">
        <v>47</v>
      </c>
      <c r="Q49" s="36"/>
      <c r="R49" s="20" t="n">
        <f aca="false">P$57*P49+Q$57</f>
        <v>174929.116516517</v>
      </c>
      <c r="S49" s="27"/>
      <c r="T49" s="23" t="n">
        <f aca="false">T13</f>
        <v>-11044.0768768769</v>
      </c>
      <c r="U49" s="23" t="n">
        <f aca="false">R49+T49</f>
        <v>163885.03963964</v>
      </c>
      <c r="V49" s="23"/>
      <c r="W49" s="23"/>
      <c r="X49" s="23"/>
      <c r="Y49" s="23"/>
      <c r="Z49" s="24"/>
    </row>
    <row r="50" customFormat="false" ht="17.35" hidden="false" customHeight="false" outlineLevel="0" collapsed="false">
      <c r="A50" s="33"/>
      <c r="B50" s="34" t="s">
        <v>40</v>
      </c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 t="n">
        <v>48</v>
      </c>
      <c r="Q50" s="36"/>
      <c r="R50" s="20" t="n">
        <f aca="false">P$57*P50+Q$57</f>
        <v>175573.257057057</v>
      </c>
      <c r="S50" s="27"/>
      <c r="T50" s="23" t="n">
        <f aca="false">T14</f>
        <v>18800.7825825826</v>
      </c>
      <c r="U50" s="23" t="n">
        <f aca="false">R50+T50</f>
        <v>194374.03963964</v>
      </c>
      <c r="V50" s="23"/>
      <c r="W50" s="23"/>
      <c r="X50" s="23"/>
      <c r="Y50" s="23"/>
      <c r="Z50" s="24"/>
    </row>
    <row r="51" customFormat="false" ht="17.35" hidden="false" customHeight="false" outlineLevel="0" collapsed="false">
      <c r="A51" s="33"/>
      <c r="B51" s="34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6"/>
      <c r="R51" s="20"/>
      <c r="S51" s="27"/>
      <c r="T51" s="23"/>
      <c r="U51" s="23"/>
      <c r="V51" s="23"/>
      <c r="W51" s="23"/>
      <c r="X51" s="23"/>
      <c r="Y51" s="23"/>
      <c r="Z51" s="24"/>
    </row>
    <row r="54" customFormat="false" ht="12.8" hidden="false" customHeight="false" outlineLevel="0" collapsed="false">
      <c r="P54" s="0" t="s">
        <v>42</v>
      </c>
    </row>
    <row r="56" customFormat="false" ht="12.8" hidden="false" customHeight="false" outlineLevel="0" collapsed="false">
      <c r="P56" s="0" t="s">
        <v>43</v>
      </c>
      <c r="Q56" s="0" t="s">
        <v>44</v>
      </c>
    </row>
    <row r="57" customFormat="false" ht="12.8" hidden="false" customHeight="false" outlineLevel="0" collapsed="false">
      <c r="P57" s="37" t="n">
        <f aca="false" t="array" ref="P57:Q57">LINEST(Q3:Q38,P3:P38)</f>
        <v>644.140540540541</v>
      </c>
      <c r="Q57" s="37" t="n">
        <v>144654.511111111</v>
      </c>
    </row>
  </sheetData>
  <mergeCells count="5">
    <mergeCell ref="V1:W1"/>
    <mergeCell ref="X1:Y1"/>
    <mergeCell ref="A3:A14"/>
    <mergeCell ref="A15:A26"/>
    <mergeCell ref="A27:A3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265</TotalTime>
  <Application>LibreOffice/6.0.7.3$Linux_X86_64 LibreOffice_project/00m0$Build-3</Application>
  <Company>Université Bordeaux 4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2018-01-12T10:33:05Z</dcterms:created>
  <dc:creator>Bernard Andruccioli</dc:creator>
  <dc:description/>
  <dc:language>fr-FR</dc:language>
  <cp:lastModifiedBy/>
  <dcterms:modified xsi:type="dcterms:W3CDTF">2020-03-24T19:53:39Z</dcterms:modified>
  <cp:revision>10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Université Bordeaux 4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